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R:\GRAMV\BILANCES_SEPLP_2024\1.CETURKSNIS\"/>
    </mc:Choice>
  </mc:AlternateContent>
  <xr:revisionPtr revIDLastSave="0" documentId="8_{EEAC9AC6-06AB-4C8E-BF47-917555010292}" xr6:coauthVersionLast="47" xr6:coauthVersionMax="47" xr10:uidLastSave="{00000000-0000-0000-0000-000000000000}"/>
  <bookViews>
    <workbookView xWindow="1560" yWindow="1560" windowWidth="21600" windowHeight="11385" tabRatio="868" activeTab="4" xr2:uid="{00000000-000D-0000-FFFF-FFFF00000000}"/>
  </bookViews>
  <sheets>
    <sheet name="2piel_Bilance" sheetId="14" r:id="rId1"/>
    <sheet name="3piel_PZA_1" sheetId="2" r:id="rId2"/>
    <sheet name="3piel_PZA_2" sheetId="15" r:id="rId3"/>
    <sheet name="7piel_pašu_kap_izmaiņu_parskats" sheetId="29" r:id="rId4"/>
    <sheet name="4piel_naudas plūsma" sheetId="7" r:id="rId5"/>
  </sheets>
  <definedNames>
    <definedName name="_xlnm.Print_Titles" localSheetId="4">'4piel_naudas plūsma'!$5:$6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4" l="1"/>
  <c r="D59" i="14"/>
  <c r="D60" i="14" s="1"/>
  <c r="D51" i="14"/>
  <c r="D47" i="14"/>
  <c r="D61" i="14" s="1"/>
  <c r="D32" i="14"/>
  <c r="D26" i="14"/>
  <c r="D34" i="14" s="1"/>
  <c r="D18" i="14"/>
  <c r="D10" i="14"/>
  <c r="L15" i="7"/>
  <c r="M15" i="7"/>
  <c r="L19" i="7"/>
  <c r="M19" i="7"/>
  <c r="M25" i="7" l="1"/>
  <c r="L25" i="7"/>
  <c r="D35" i="14"/>
  <c r="C18" i="14"/>
  <c r="B7" i="7" l="1"/>
  <c r="B8" i="7"/>
  <c r="B9" i="7"/>
  <c r="B10" i="7"/>
  <c r="B11" i="7"/>
  <c r="B12" i="7"/>
  <c r="B13" i="7"/>
  <c r="B14" i="7"/>
  <c r="B24" i="7"/>
  <c r="B23" i="7"/>
  <c r="B22" i="7"/>
  <c r="B21" i="7"/>
  <c r="B20" i="7"/>
  <c r="B18" i="7"/>
  <c r="B17" i="7"/>
  <c r="B16" i="7"/>
  <c r="N19" i="7"/>
  <c r="B19" i="7" s="1"/>
  <c r="C17" i="2"/>
  <c r="E20" i="14" l="1"/>
  <c r="E21" i="14"/>
  <c r="E16" i="14"/>
  <c r="C10" i="14"/>
  <c r="C32" i="14" l="1"/>
  <c r="C26" i="14"/>
  <c r="C34" i="14" s="1"/>
  <c r="C35" i="14" s="1"/>
  <c r="C8" i="29" l="1"/>
  <c r="E53" i="14" l="1"/>
  <c r="E8" i="14"/>
  <c r="G5" i="29" l="1"/>
  <c r="G7" i="29" l="1"/>
  <c r="G6" i="29"/>
  <c r="F8" i="29"/>
  <c r="E8" i="29"/>
  <c r="D8" i="29"/>
  <c r="B8" i="29"/>
  <c r="G4" i="29"/>
  <c r="G8" i="29" l="1"/>
  <c r="E7" i="14"/>
  <c r="G5" i="2" l="1"/>
  <c r="N15" i="7" l="1"/>
  <c r="B15" i="7" s="1"/>
  <c r="B25" i="7" s="1"/>
  <c r="E13" i="15" l="1"/>
  <c r="E11" i="15"/>
  <c r="E10" i="15"/>
  <c r="E9" i="15"/>
  <c r="E7" i="15"/>
  <c r="C59" i="14" l="1"/>
  <c r="C51" i="14"/>
  <c r="C47" i="14"/>
  <c r="C60" i="14" l="1"/>
  <c r="C61" i="14" s="1"/>
  <c r="E12" i="15"/>
  <c r="E59" i="14"/>
  <c r="E58" i="14"/>
  <c r="E57" i="14"/>
  <c r="E56" i="14"/>
  <c r="E55" i="14"/>
  <c r="E54" i="14"/>
  <c r="E52" i="14"/>
  <c r="E51" i="14"/>
  <c r="E50" i="14"/>
  <c r="E47" i="14"/>
  <c r="E46" i="14"/>
  <c r="E45" i="14"/>
  <c r="E44" i="14"/>
  <c r="E43" i="14"/>
  <c r="E42" i="14"/>
  <c r="E41" i="14"/>
  <c r="E33" i="14"/>
  <c r="E32" i="14"/>
  <c r="E31" i="14"/>
  <c r="E30" i="14"/>
  <c r="E29" i="14"/>
  <c r="E28" i="14"/>
  <c r="E27" i="14"/>
  <c r="E26" i="14"/>
  <c r="E25" i="14"/>
  <c r="E24" i="14"/>
  <c r="E18" i="14"/>
  <c r="E15" i="14"/>
  <c r="E14" i="14"/>
  <c r="E13" i="14"/>
  <c r="E12" i="14"/>
  <c r="E10" i="14"/>
  <c r="E6" i="15"/>
  <c r="E60" i="14" l="1"/>
  <c r="E61" i="14"/>
  <c r="E35" i="14"/>
  <c r="E34" i="14"/>
  <c r="G17" i="2"/>
  <c r="E14" i="15" l="1"/>
  <c r="E8" i="15"/>
  <c r="C16" i="2" l="1"/>
  <c r="C18" i="2" s="1"/>
  <c r="N25" i="7" l="1"/>
  <c r="C7" i="2" l="1"/>
  <c r="G16" i="2" l="1"/>
  <c r="G14" i="2"/>
  <c r="G13" i="2"/>
  <c r="G12" i="2"/>
  <c r="G11" i="2"/>
  <c r="G10" i="2"/>
  <c r="G9" i="2"/>
  <c r="G8" i="2"/>
  <c r="G7" i="2"/>
  <c r="G6" i="2"/>
  <c r="G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Anita Palina</author>
  </authors>
  <commentList>
    <comment ref="L14" authorId="0" shapeId="0" xr:uid="{50ED5DEE-CFF9-4259-99FB-113CA5B722B4}">
      <text>
        <r>
          <rPr>
            <b/>
            <sz val="8"/>
            <color indexed="81"/>
            <rFont val="Tahoma"/>
            <family val="2"/>
            <charset val="186"/>
          </rPr>
          <t>Anita Palina:</t>
        </r>
        <r>
          <rPr>
            <sz val="8"/>
            <color indexed="81"/>
            <rFont val="Tahoma"/>
            <family val="2"/>
            <charset val="186"/>
          </rPr>
          <t xml:space="preserve">
Teterevu fonds 35525,00-0,01 KKF</t>
        </r>
      </text>
    </comment>
    <comment ref="M14" authorId="0" shapeId="0" xr:uid="{13FE50C9-3C4B-4031-BC8A-CC2B46576F91}">
      <text>
        <r>
          <rPr>
            <b/>
            <sz val="8"/>
            <color indexed="81"/>
            <rFont val="Tahoma"/>
            <family val="2"/>
            <charset val="186"/>
          </rPr>
          <t>Anita Palina:</t>
        </r>
        <r>
          <rPr>
            <sz val="8"/>
            <color indexed="81"/>
            <rFont val="Tahoma"/>
            <family val="2"/>
            <charset val="186"/>
          </rPr>
          <t xml:space="preserve">
Teterevu fonds 35525,00-0,01 KKF</t>
        </r>
      </text>
    </comment>
    <comment ref="N14" authorId="0" shapeId="0" xr:uid="{3D7501EC-220E-42C9-9D7E-E6705C649941}">
      <text>
        <r>
          <rPr>
            <b/>
            <sz val="8"/>
            <color indexed="81"/>
            <rFont val="Tahoma"/>
            <family val="2"/>
            <charset val="186"/>
          </rPr>
          <t>Anita Palina:</t>
        </r>
        <r>
          <rPr>
            <sz val="8"/>
            <color indexed="81"/>
            <rFont val="Tahoma"/>
            <family val="2"/>
            <charset val="186"/>
          </rPr>
          <t xml:space="preserve">
Teterevu fonds 35525,00-0,01 KKF</t>
        </r>
      </text>
    </comment>
  </commentList>
</comments>
</file>

<file path=xl/sharedStrings.xml><?xml version="1.0" encoding="utf-8"?>
<sst xmlns="http://schemas.openxmlformats.org/spreadsheetml/2006/main" count="217" uniqueCount="193">
  <si>
    <t xml:space="preserve"> </t>
  </si>
  <si>
    <t>Nr.</t>
  </si>
  <si>
    <t>RĀDĪTĀJA NOSAUKUMS</t>
  </si>
  <si>
    <t>1.cet.</t>
  </si>
  <si>
    <t>2.cet.</t>
  </si>
  <si>
    <t>3.cet.</t>
  </si>
  <si>
    <t>4.cet.</t>
  </si>
  <si>
    <t>Kopā 12. mēn</t>
  </si>
  <si>
    <t>Neto apgrozījums</t>
  </si>
  <si>
    <t>Sniegto pakalpojumu iegādes izmaksas</t>
  </si>
  <si>
    <t>Bruto peļņa / (zaudējumi)</t>
  </si>
  <si>
    <t>Administrācijas izmaksas</t>
  </si>
  <si>
    <t>Pārējie sabiedrības saimnieciskās darbības ieņēmumi</t>
  </si>
  <si>
    <t>Pārējās sabiedrības saimnieciskās darbības izmaksas</t>
  </si>
  <si>
    <t>Procentu maksājumi un tamlīdzīgas izmaksas</t>
  </si>
  <si>
    <t>(Zaudējumi) / peļņa pirms nodokļiem</t>
  </si>
  <si>
    <t>Uzņēmuma ienākuma nodoklis par pārskata gadu</t>
  </si>
  <si>
    <t>Pārskata perioda peļņa / (zaudējumi)</t>
  </si>
  <si>
    <t>Ieņēmumi kopā</t>
  </si>
  <si>
    <t>Izmaksas kopā</t>
  </si>
  <si>
    <t>PZA rezultāts</t>
  </si>
  <si>
    <t xml:space="preserve">Avots: LR P&amp;Z aprēķina rezultāti pēc operatīvajiem finanšu grāmatvedības datiem </t>
  </si>
  <si>
    <t>(pēc tiešās metodes)</t>
  </si>
  <si>
    <t>EUR</t>
  </si>
  <si>
    <t>Saimnieciskās darbības naudas plūsma</t>
  </si>
  <si>
    <t>Ieņēmumi no pamatdarbības</t>
  </si>
  <si>
    <t>Piegādātājiem un darbiniekiem izmaksātā nauda</t>
  </si>
  <si>
    <t>Maksājumi darbiniekiem un viņu interesēs vai viņu uzdevumā trešajai personai</t>
  </si>
  <si>
    <t>Pārējie ar saimniecisko darbību saistītie izdevumi</t>
  </si>
  <si>
    <t>Ieņēmumi no pārējās saimnieciskās darbības</t>
  </si>
  <si>
    <t>Izdevumi nodokļu maksājumiem</t>
  </si>
  <si>
    <t>Nākamo periodu ieņēmumi</t>
  </si>
  <si>
    <t>Neto nauda no pamatdarbības</t>
  </si>
  <si>
    <t>Investīciju darbības naudas plūsma</t>
  </si>
  <si>
    <t>Izdevumi pamatlīdzekļu iegādei</t>
  </si>
  <si>
    <t>Ieņēmumi no pamatlīdzekļu pārdošanas</t>
  </si>
  <si>
    <t>Neto nauda no  ieguldījumu darbības</t>
  </si>
  <si>
    <t>Finansiālās darbības naudas plūsma</t>
  </si>
  <si>
    <t>Investīcijas</t>
  </si>
  <si>
    <t>Valsts dotācijas</t>
  </si>
  <si>
    <t>Neto nauda no finansu darbības</t>
  </si>
  <si>
    <t>Ārvalstu valūtu kursu svārstību rezultāts</t>
  </si>
  <si>
    <t>Naudas un tās ekvivalentu neto pieaugums/ samazinājums</t>
  </si>
  <si>
    <t xml:space="preserve">Nauda un tās ekvivalenti perioda sākumā </t>
  </si>
  <si>
    <t xml:space="preserve">Nauda un tās ekvivalenti perioda beigās </t>
  </si>
  <si>
    <t>PEĻŅAS VAI ZAUDĒJUMU APRĒĶINS</t>
  </si>
  <si>
    <t>(klasificēts pēc izdevumu funkcijas)</t>
  </si>
  <si>
    <t>(EUR)</t>
  </si>
  <si>
    <t>Rādītāja nosaukums</t>
  </si>
  <si>
    <t>BILANCE</t>
  </si>
  <si>
    <t>AKTĪVS</t>
  </si>
  <si>
    <t>I. Nemateriālie ieguldījumi kopā:</t>
  </si>
  <si>
    <t>II. Pamatlīdzekļi kopā:</t>
  </si>
  <si>
    <t>1. Izejvielas, pamatmateriāli un palīgmateriāli</t>
  </si>
  <si>
    <t>I. Krājumi kopā:</t>
  </si>
  <si>
    <t>1. Pircēju un pasūtītāju parādi</t>
  </si>
  <si>
    <t>II. Debitori kopā:</t>
  </si>
  <si>
    <t>APGROZĀMIE LĪDZEKĻI KOPĀ:</t>
  </si>
  <si>
    <t>PASĪVS</t>
  </si>
  <si>
    <t>Pašu kapitāls kopā:</t>
  </si>
  <si>
    <t>Ilgtermiņa kreditori kopā:</t>
  </si>
  <si>
    <t>Īstermiņa kreditori kopā:</t>
  </si>
  <si>
    <t>KREDITORI KOPĀ:</t>
  </si>
  <si>
    <t xml:space="preserve">        1. ILGTERMIŅA IEGULDĪJUMI</t>
  </si>
  <si>
    <t xml:space="preserve">  I. Nemateriālie ieguldījumi</t>
  </si>
  <si>
    <t>020</t>
  </si>
  <si>
    <t>050</t>
  </si>
  <si>
    <t xml:space="preserve">  II. Pamatlīdzekļi</t>
  </si>
  <si>
    <t>1. Zemes gabali, ēkas un būves un ilggadīgie stādījumi</t>
  </si>
  <si>
    <t>060</t>
  </si>
  <si>
    <t>070</t>
  </si>
  <si>
    <t>080</t>
  </si>
  <si>
    <t>090</t>
  </si>
  <si>
    <t>100</t>
  </si>
  <si>
    <t>120</t>
  </si>
  <si>
    <t xml:space="preserve">        2. APGROZĀMIE LĪDZEKĻI</t>
  </si>
  <si>
    <t xml:space="preserve">  I. Krājumi</t>
  </si>
  <si>
    <t>230</t>
  </si>
  <si>
    <t>270</t>
  </si>
  <si>
    <t>290</t>
  </si>
  <si>
    <t xml:space="preserve">  II. Debitori</t>
  </si>
  <si>
    <t>300</t>
  </si>
  <si>
    <t>330</t>
  </si>
  <si>
    <t>360</t>
  </si>
  <si>
    <t>370</t>
  </si>
  <si>
    <t xml:space="preserve">  IV. Naudas līdzekļi (KOPĀ)</t>
  </si>
  <si>
    <t>420</t>
  </si>
  <si>
    <t>430</t>
  </si>
  <si>
    <t xml:space="preserve">   AKTĪVA BILANCE</t>
  </si>
  <si>
    <t>440</t>
  </si>
  <si>
    <t xml:space="preserve">        1. PAŠU KAPITĀLS</t>
  </si>
  <si>
    <t>1. Akciju vai daļu kapitāls (pamatkapitāls)</t>
  </si>
  <si>
    <t>450</t>
  </si>
  <si>
    <t>470</t>
  </si>
  <si>
    <t>480</t>
  </si>
  <si>
    <t>510</t>
  </si>
  <si>
    <t>530</t>
  </si>
  <si>
    <t>b) pārskata gada nesadalītā peļņa</t>
  </si>
  <si>
    <t>540</t>
  </si>
  <si>
    <t>550</t>
  </si>
  <si>
    <t xml:space="preserve">  I. ILGTERMIŅA KREDITORI</t>
  </si>
  <si>
    <t>710</t>
  </si>
  <si>
    <t>740</t>
  </si>
  <si>
    <t xml:space="preserve">  II. ĪSTERMIŅA KREDITORI</t>
  </si>
  <si>
    <t>800</t>
  </si>
  <si>
    <t>831</t>
  </si>
  <si>
    <t>840</t>
  </si>
  <si>
    <t>850</t>
  </si>
  <si>
    <t>860</t>
  </si>
  <si>
    <t>890</t>
  </si>
  <si>
    <t>900</t>
  </si>
  <si>
    <t xml:space="preserve">  PASĪVA BILANCE</t>
  </si>
  <si>
    <t>910</t>
  </si>
  <si>
    <t>Rindas kods</t>
  </si>
  <si>
    <t xml:space="preserve">    a) pārējās rezerves</t>
  </si>
  <si>
    <t>2. Avansa maksājumi par precēm</t>
  </si>
  <si>
    <t>2. Citi debitori</t>
  </si>
  <si>
    <t>1. Nākamo periodu ieņēmumi</t>
  </si>
  <si>
    <t>2. Ilgtermiņa ieguldījumu pārvērtēšanas rezerve</t>
  </si>
  <si>
    <t xml:space="preserve">3. Rezerves: </t>
  </si>
  <si>
    <t>4. Nesadalītā peļņa: a) iepriekšējo gadu nesadalītā peļņa</t>
  </si>
  <si>
    <t>010</t>
  </si>
  <si>
    <t>Bruto peļņa vai zaudējumi (no apgrozījuma)</t>
  </si>
  <si>
    <t>030</t>
  </si>
  <si>
    <t>040</t>
  </si>
  <si>
    <t>Pārējie uzņēmuma saimnieciskās darbības ieņēmumi</t>
  </si>
  <si>
    <t>Pārējās uzņēmuma saimnieciskās darbības izmaksas</t>
  </si>
  <si>
    <t>Peļņa vai zaudējumi pirms ārkārtas posteņiem un nodokļiem</t>
  </si>
  <si>
    <t>Pārskata perioda peļņa vai zaudējumi pēc nodokļiem</t>
  </si>
  <si>
    <t>Pārdotās produkcijas ražošanas izmaksas</t>
  </si>
  <si>
    <t>Projektu finansējums</t>
  </si>
  <si>
    <t>380</t>
  </si>
  <si>
    <t>3.pielikums</t>
  </si>
  <si>
    <t>2.pielikums</t>
  </si>
  <si>
    <t>4.pielikums</t>
  </si>
  <si>
    <t>3. Nākamo periodu izmaksas</t>
  </si>
  <si>
    <t>3. pielikums</t>
  </si>
  <si>
    <t>2.tabula</t>
  </si>
  <si>
    <t>4.Uzkrātie ieņēmumi</t>
  </si>
  <si>
    <t>Izmaiņas</t>
  </si>
  <si>
    <t>Pamatkapitāls</t>
  </si>
  <si>
    <t>Ilgtermiņa ieguldījumu pārvērtēšanas rezerve</t>
  </si>
  <si>
    <t>Pārējās rezerves</t>
  </si>
  <si>
    <t>Iepriekšējo gadu nesegtie zaudējumi</t>
  </si>
  <si>
    <t>Pašu kapitāls kopā</t>
  </si>
  <si>
    <t xml:space="preserve">                     Pašu kapitāla izmaiņu pārskats</t>
  </si>
  <si>
    <t xml:space="preserve">        2. KREDITORI</t>
  </si>
  <si>
    <t>1. Cii nemateriālie ieguldījumi</t>
  </si>
  <si>
    <t>Izmaiņas pārvērtēšanas rezervēs</t>
  </si>
  <si>
    <t>Pielikums Nr.7</t>
  </si>
  <si>
    <t>Pārskata gada zaudējumi</t>
  </si>
  <si>
    <t>2.Koncesijas, patenti, licences</t>
  </si>
  <si>
    <t xml:space="preserve">  III. Ilgtermiņa finanšu ieguldījumi</t>
  </si>
  <si>
    <t>1. Pārējie vērtspapīri un ieguldījumi</t>
  </si>
  <si>
    <t>170</t>
  </si>
  <si>
    <t xml:space="preserve">               III. Ilgtermiņa finanšu ieguldījumi kopā:</t>
  </si>
  <si>
    <t>210</t>
  </si>
  <si>
    <t>1. No pircējiem saņemtie avansi</t>
  </si>
  <si>
    <t>3.Avansa maksājumi par nemateriālajiem ieguldījumiem</t>
  </si>
  <si>
    <t>6.Avansa maksājumi par pārējiem pamatlīdzekļiem</t>
  </si>
  <si>
    <t>110</t>
  </si>
  <si>
    <t>1. Parādi piegādātājiem un darbuzņēmējiem</t>
  </si>
  <si>
    <t>2. Nodokļi un sociālās nodrošināšanas maksājumi</t>
  </si>
  <si>
    <t>3. Pārējie kreditori</t>
  </si>
  <si>
    <t>4. Nākamo periodu ieņēmumi</t>
  </si>
  <si>
    <t>5. Uzkrātās saistības</t>
  </si>
  <si>
    <t>31.03.2023.</t>
  </si>
  <si>
    <t>2. Iekārtas un mašīnas</t>
  </si>
  <si>
    <t>3. Pārējie pamatlīdzekļi un inventārs</t>
  </si>
  <si>
    <t>4. Pamatlīdzekļu izveidošana un nepabeigto celtniecības objektu izmaksas</t>
  </si>
  <si>
    <t>5. Avansa maksājumi par pamatlīdzekļiem</t>
  </si>
  <si>
    <t>2023. 3.mēn.</t>
  </si>
  <si>
    <t>VSIA "Latvijas Radio" peļņas vai zaudējumu aprēķins par 2024.gadu</t>
  </si>
  <si>
    <t>2024. 3.mēn.</t>
  </si>
  <si>
    <t>31.03.2024.</t>
  </si>
  <si>
    <t xml:space="preserve"> uz 31.03.2024.</t>
  </si>
  <si>
    <t>01.01.2024.</t>
  </si>
  <si>
    <t>2023. gada zaudējumi pievienoti iepriekšējo gadu zaudējumiem</t>
  </si>
  <si>
    <t>VSIA "Latvijas Radio" naudas plūsmas pārskats par 2024.gada janvāri - decembri</t>
  </si>
  <si>
    <t>2024.gads kopā</t>
  </si>
  <si>
    <t>2024.gada Decembris</t>
  </si>
  <si>
    <t>2024.gada Novembris</t>
  </si>
  <si>
    <t>2024.gada Oktobris</t>
  </si>
  <si>
    <t>2024.gads Septembris</t>
  </si>
  <si>
    <t>2024.gads Augusts</t>
  </si>
  <si>
    <t>2024.gads Jūlijs</t>
  </si>
  <si>
    <t>2024.gads Jūnijs</t>
  </si>
  <si>
    <t>2024.gads Maijs</t>
  </si>
  <si>
    <t>2024.gads Aprīlis</t>
  </si>
  <si>
    <t>2024.gads Marts</t>
  </si>
  <si>
    <t>2024.gads Februāris</t>
  </si>
  <si>
    <t>2024.gads Janvāris</t>
  </si>
  <si>
    <t>2024.gada 31. martā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</si>
</sst>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###########"/>
    <numFmt numFmtId="166" formatCode="###########0.00"/>
    <numFmt numFmtId="168" formatCode="0.000"/>
  </numFmts>
  <fonts count="30">
    <font>
      <sz val="11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u/>
      <sz val="11"/>
      <color theme="10"/>
      <name val="Calibri"/>
      <family val="2"/>
      <charset val="186"/>
    </font>
    <font>
      <sz val="12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</font>
    <font>
      <sz val="12"/>
      <name val="Futura PT"/>
      <charset val="186"/>
    </font>
    <font>
      <b/>
      <sz val="12"/>
      <name val="Futura PT"/>
      <charset val="186"/>
    </font>
    <font>
      <b/>
      <sz val="14"/>
      <color theme="1"/>
      <name val="Futura PT"/>
      <charset val="186"/>
    </font>
    <font>
      <b/>
      <sz val="12"/>
      <color theme="1"/>
      <name val="Futura PT"/>
      <charset val="186"/>
    </font>
    <font>
      <b/>
      <sz val="10"/>
      <name val="Futura PT"/>
      <charset val="186"/>
    </font>
    <font>
      <b/>
      <sz val="11"/>
      <color theme="1"/>
      <name val="Futura PT"/>
      <charset val="186"/>
    </font>
    <font>
      <sz val="12"/>
      <color theme="1"/>
      <name val="Futura PT"/>
      <charset val="186"/>
    </font>
    <font>
      <b/>
      <sz val="12"/>
      <color rgb="FF000000"/>
      <name val="FUTURA PT"/>
      <charset val="186"/>
    </font>
    <font>
      <sz val="10"/>
      <color theme="1"/>
      <name val="FUTURA PT"/>
      <charset val="186"/>
    </font>
    <font>
      <sz val="11"/>
      <color theme="1"/>
      <name val="FUTURA PT"/>
      <charset val="186"/>
    </font>
    <font>
      <b/>
      <sz val="10"/>
      <color rgb="FF000000"/>
      <name val="FUTURA PT"/>
      <charset val="186"/>
    </font>
    <font>
      <sz val="10"/>
      <color rgb="FF000000"/>
      <name val="FUTURA PT"/>
      <charset val="186"/>
    </font>
    <font>
      <sz val="9"/>
      <color rgb="FF000000"/>
      <name val="FUTURA PT"/>
      <charset val="186"/>
    </font>
    <font>
      <sz val="9"/>
      <color theme="1"/>
      <name val="FUTURA PT"/>
      <charset val="186"/>
    </font>
    <font>
      <sz val="10"/>
      <name val="Futura PT"/>
      <charset val="186"/>
    </font>
    <font>
      <b/>
      <i/>
      <sz val="12"/>
      <color theme="1"/>
      <name val="Futura PT"/>
      <charset val="186"/>
    </font>
    <font>
      <b/>
      <sz val="10"/>
      <color theme="1"/>
      <name val="Futura PT"/>
      <charset val="186"/>
    </font>
  </fonts>
  <fills count="3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 style="medium">
        <color rgb="FFD9D9D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0" fontId="11" fillId="0" borderId="0"/>
    <xf numFmtId="0" fontId="3" fillId="0" borderId="0"/>
    <xf numFmtId="0" fontId="12" fillId="0" borderId="0"/>
  </cellStyleXfs>
  <cellXfs count="162">
    <xf numFmtId="0" fontId="0" fillId="0" borderId="0" xfId="0"/>
    <xf numFmtId="0" fontId="1" fillId="0" borderId="0" xfId="0" applyFont="1" applyAlignment="1">
      <alignment horizontal="left" vertical="center" indent="2"/>
    </xf>
    <xf numFmtId="0" fontId="2" fillId="0" borderId="0" xfId="0" applyFont="1"/>
    <xf numFmtId="0" fontId="5" fillId="0" borderId="0" xfId="2" applyFont="1"/>
    <xf numFmtId="0" fontId="3" fillId="0" borderId="0" xfId="2"/>
    <xf numFmtId="3" fontId="2" fillId="0" borderId="0" xfId="0" applyNumberFormat="1" applyFont="1"/>
    <xf numFmtId="0" fontId="4" fillId="0" borderId="0" xfId="1" applyAlignment="1" applyProtection="1"/>
    <xf numFmtId="2" fontId="2" fillId="0" borderId="0" xfId="0" applyNumberFormat="1" applyFont="1"/>
    <xf numFmtId="0" fontId="8" fillId="0" borderId="0" xfId="0" applyFont="1"/>
    <xf numFmtId="165" fontId="5" fillId="0" borderId="0" xfId="2" applyNumberFormat="1" applyFont="1"/>
    <xf numFmtId="168" fontId="2" fillId="0" borderId="0" xfId="0" applyNumberFormat="1" applyFont="1"/>
    <xf numFmtId="1" fontId="2" fillId="0" borderId="0" xfId="0" applyNumberFormat="1" applyFont="1"/>
    <xf numFmtId="0" fontId="10" fillId="0" borderId="0" xfId="2" applyFont="1"/>
    <xf numFmtId="165" fontId="0" fillId="0" borderId="0" xfId="0" applyNumberFormat="1" applyAlignment="1">
      <alignment horizontal="right"/>
    </xf>
    <xf numFmtId="0" fontId="13" fillId="0" borderId="0" xfId="2" applyFont="1"/>
    <xf numFmtId="0" fontId="14" fillId="0" borderId="0" xfId="2" applyFont="1"/>
    <xf numFmtId="0" fontId="15" fillId="0" borderId="0" xfId="0" applyFont="1" applyAlignment="1">
      <alignment horizontal="center" vertical="center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Continuous"/>
    </xf>
    <xf numFmtId="49" fontId="13" fillId="0" borderId="0" xfId="2" applyNumberFormat="1" applyFont="1" applyAlignment="1">
      <alignment horizontal="right"/>
    </xf>
    <xf numFmtId="0" fontId="14" fillId="0" borderId="3" xfId="2" applyFont="1" applyBorder="1" applyAlignment="1">
      <alignment horizontal="center"/>
    </xf>
    <xf numFmtId="0" fontId="14" fillId="0" borderId="3" xfId="2" applyFont="1" applyBorder="1" applyAlignment="1">
      <alignment horizontal="left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49" fontId="14" fillId="0" borderId="26" xfId="2" applyNumberFormat="1" applyFont="1" applyBorder="1" applyAlignment="1">
      <alignment horizontal="left"/>
    </xf>
    <xf numFmtId="49" fontId="13" fillId="0" borderId="26" xfId="2" applyNumberFormat="1" applyFont="1" applyBorder="1" applyAlignment="1">
      <alignment horizontal="left"/>
    </xf>
    <xf numFmtId="165" fontId="13" fillId="0" borderId="26" xfId="2" applyNumberFormat="1" applyFont="1" applyBorder="1" applyAlignment="1">
      <alignment horizontal="right"/>
    </xf>
    <xf numFmtId="0" fontId="13" fillId="0" borderId="22" xfId="2" applyFont="1" applyBorder="1"/>
    <xf numFmtId="0" fontId="13" fillId="0" borderId="27" xfId="2" applyFont="1" applyBorder="1"/>
    <xf numFmtId="49" fontId="13" fillId="0" borderId="27" xfId="2" applyNumberFormat="1" applyFont="1" applyBorder="1" applyAlignment="1">
      <alignment horizontal="left"/>
    </xf>
    <xf numFmtId="0" fontId="13" fillId="0" borderId="44" xfId="2" applyFont="1" applyBorder="1"/>
    <xf numFmtId="165" fontId="13" fillId="0" borderId="27" xfId="2" applyNumberFormat="1" applyFont="1" applyBorder="1"/>
    <xf numFmtId="49" fontId="13" fillId="0" borderId="0" xfId="2" applyNumberFormat="1" applyFont="1" applyAlignment="1">
      <alignment horizontal="left" wrapText="1"/>
    </xf>
    <xf numFmtId="0" fontId="13" fillId="0" borderId="26" xfId="2" applyFont="1" applyBorder="1"/>
    <xf numFmtId="0" fontId="18" fillId="0" borderId="39" xfId="0" applyFont="1" applyBorder="1" applyAlignment="1">
      <alignment horizontal="right" vertical="center" wrapText="1"/>
    </xf>
    <xf numFmtId="49" fontId="14" fillId="0" borderId="27" xfId="2" applyNumberFormat="1" applyFont="1" applyBorder="1" applyAlignment="1">
      <alignment horizontal="left"/>
    </xf>
    <xf numFmtId="165" fontId="14" fillId="0" borderId="26" xfId="2" applyNumberFormat="1" applyFont="1" applyBorder="1" applyAlignment="1">
      <alignment horizontal="right"/>
    </xf>
    <xf numFmtId="165" fontId="14" fillId="0" borderId="27" xfId="2" applyNumberFormat="1" applyFont="1" applyBorder="1"/>
    <xf numFmtId="49" fontId="13" fillId="0" borderId="26" xfId="2" applyNumberFormat="1" applyFont="1" applyBorder="1" applyAlignment="1">
      <alignment horizontal="left" wrapText="1"/>
    </xf>
    <xf numFmtId="165" fontId="19" fillId="0" borderId="26" xfId="0" applyNumberFormat="1" applyFont="1" applyBorder="1" applyAlignment="1">
      <alignment horizontal="right"/>
    </xf>
    <xf numFmtId="49" fontId="14" fillId="0" borderId="26" xfId="2" applyNumberFormat="1" applyFont="1" applyBorder="1" applyAlignment="1">
      <alignment horizontal="right"/>
    </xf>
    <xf numFmtId="165" fontId="14" fillId="0" borderId="27" xfId="2" applyNumberFormat="1" applyFont="1" applyBorder="1" applyAlignment="1">
      <alignment horizontal="right"/>
    </xf>
    <xf numFmtId="49" fontId="13" fillId="0" borderId="0" xfId="2" applyNumberFormat="1" applyFont="1" applyAlignment="1">
      <alignment horizontal="left"/>
    </xf>
    <xf numFmtId="165" fontId="16" fillId="0" borderId="26" xfId="0" applyNumberFormat="1" applyFont="1" applyBorder="1" applyAlignment="1">
      <alignment horizontal="right"/>
    </xf>
    <xf numFmtId="0" fontId="18" fillId="0" borderId="40" xfId="0" applyFont="1" applyBorder="1" applyAlignment="1">
      <alignment horizontal="right" vertical="center" wrapText="1"/>
    </xf>
    <xf numFmtId="49" fontId="14" fillId="0" borderId="3" xfId="2" applyNumberFormat="1" applyFont="1" applyBorder="1" applyAlignment="1">
      <alignment horizontal="left"/>
    </xf>
    <xf numFmtId="165" fontId="14" fillId="0" borderId="3" xfId="2" applyNumberFormat="1" applyFont="1" applyBorder="1" applyAlignment="1">
      <alignment horizontal="right"/>
    </xf>
    <xf numFmtId="165" fontId="14" fillId="0" borderId="3" xfId="2" applyNumberFormat="1" applyFont="1" applyBorder="1"/>
    <xf numFmtId="49" fontId="14" fillId="0" borderId="0" xfId="2" applyNumberFormat="1" applyFont="1" applyAlignment="1">
      <alignment horizontal="left"/>
    </xf>
    <xf numFmtId="165" fontId="14" fillId="0" borderId="0" xfId="2" applyNumberFormat="1" applyFont="1" applyAlignment="1">
      <alignment horizontal="right"/>
    </xf>
    <xf numFmtId="166" fontId="14" fillId="0" borderId="0" xfId="2" applyNumberFormat="1" applyFont="1" applyAlignment="1">
      <alignment horizontal="right"/>
    </xf>
    <xf numFmtId="166" fontId="13" fillId="0" borderId="0" xfId="2" applyNumberFormat="1" applyFont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0" fontId="14" fillId="0" borderId="3" xfId="2" applyFont="1" applyBorder="1" applyAlignment="1">
      <alignment horizontal="left"/>
    </xf>
    <xf numFmtId="0" fontId="18" fillId="0" borderId="37" xfId="0" applyFont="1" applyBorder="1" applyAlignment="1">
      <alignment horizontal="right" vertical="center" wrapText="1"/>
    </xf>
    <xf numFmtId="0" fontId="18" fillId="0" borderId="38" xfId="0" applyFont="1" applyBorder="1" applyAlignment="1">
      <alignment horizontal="right" vertical="center" wrapText="1"/>
    </xf>
    <xf numFmtId="49" fontId="14" fillId="0" borderId="16" xfId="2" applyNumberFormat="1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3" fontId="24" fillId="2" borderId="4" xfId="0" applyNumberFormat="1" applyFont="1" applyFill="1" applyBorder="1" applyAlignment="1">
      <alignment vertical="center" wrapText="1"/>
    </xf>
    <xf numFmtId="3" fontId="24" fillId="2" borderId="5" xfId="0" applyNumberFormat="1" applyFont="1" applyFill="1" applyBorder="1" applyAlignment="1">
      <alignment vertical="center" wrapText="1"/>
    </xf>
    <xf numFmtId="0" fontId="24" fillId="2" borderId="5" xfId="0" applyFont="1" applyFill="1" applyBorder="1" applyAlignment="1">
      <alignment vertical="center" wrapText="1"/>
    </xf>
    <xf numFmtId="3" fontId="24" fillId="2" borderId="8" xfId="0" applyNumberFormat="1" applyFont="1" applyFill="1" applyBorder="1" applyAlignment="1">
      <alignment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3" fontId="24" fillId="2" borderId="7" xfId="0" applyNumberFormat="1" applyFont="1" applyFill="1" applyBorder="1" applyAlignment="1">
      <alignment vertical="center" wrapText="1"/>
    </xf>
    <xf numFmtId="3" fontId="24" fillId="2" borderId="3" xfId="0" applyNumberFormat="1" applyFont="1" applyFill="1" applyBorder="1" applyAlignment="1">
      <alignment vertical="center" wrapText="1"/>
    </xf>
    <xf numFmtId="0" fontId="24" fillId="2" borderId="3" xfId="0" applyFont="1" applyFill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3" fontId="23" fillId="2" borderId="7" xfId="0" applyNumberFormat="1" applyFont="1" applyFill="1" applyBorder="1" applyAlignment="1">
      <alignment vertical="center" wrapText="1"/>
    </xf>
    <xf numFmtId="3" fontId="23" fillId="2" borderId="8" xfId="0" applyNumberFormat="1" applyFont="1" applyFill="1" applyBorder="1" applyAlignment="1">
      <alignment vertical="center" wrapText="1"/>
    </xf>
    <xf numFmtId="0" fontId="24" fillId="2" borderId="7" xfId="0" applyFont="1" applyFill="1" applyBorder="1" applyAlignment="1">
      <alignment vertical="center" wrapText="1"/>
    </xf>
    <xf numFmtId="3" fontId="23" fillId="2" borderId="3" xfId="0" applyNumberFormat="1" applyFont="1" applyFill="1" applyBorder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3" fontId="23" fillId="2" borderId="20" xfId="0" applyNumberFormat="1" applyFont="1" applyFill="1" applyBorder="1" applyAlignment="1">
      <alignment vertical="center" wrapText="1"/>
    </xf>
    <xf numFmtId="3" fontId="23" fillId="2" borderId="22" xfId="0" applyNumberFormat="1" applyFont="1" applyFill="1" applyBorder="1" applyAlignment="1">
      <alignment vertical="center" wrapText="1"/>
    </xf>
    <xf numFmtId="3" fontId="23" fillId="2" borderId="23" xfId="0" applyNumberFormat="1" applyFont="1" applyFill="1" applyBorder="1" applyAlignment="1">
      <alignment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3" fontId="23" fillId="2" borderId="25" xfId="0" applyNumberFormat="1" applyFont="1" applyFill="1" applyBorder="1" applyAlignment="1">
      <alignment vertical="center" wrapText="1"/>
    </xf>
    <xf numFmtId="3" fontId="23" fillId="2" borderId="27" xfId="0" applyNumberFormat="1" applyFont="1" applyFill="1" applyBorder="1" applyAlignment="1">
      <alignment vertical="center" wrapText="1"/>
    </xf>
    <xf numFmtId="3" fontId="23" fillId="2" borderId="28" xfId="0" applyNumberFormat="1" applyFont="1" applyFill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2" fontId="24" fillId="0" borderId="24" xfId="0" applyNumberFormat="1" applyFont="1" applyBorder="1" applyAlignment="1">
      <alignment vertical="center" wrapText="1"/>
    </xf>
    <xf numFmtId="3" fontId="24" fillId="2" borderId="6" xfId="0" applyNumberFormat="1" applyFont="1" applyFill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3" fontId="24" fillId="2" borderId="9" xfId="0" applyNumberFormat="1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1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9" fillId="0" borderId="0" xfId="0" applyFont="1"/>
    <xf numFmtId="0" fontId="14" fillId="0" borderId="0" xfId="2" applyFont="1" applyAlignment="1">
      <alignment horizontal="right"/>
    </xf>
    <xf numFmtId="0" fontId="13" fillId="0" borderId="0" xfId="2" applyFont="1" applyAlignment="1">
      <alignment horizontal="right"/>
    </xf>
    <xf numFmtId="0" fontId="19" fillId="0" borderId="0" xfId="0" applyFont="1" applyAlignment="1">
      <alignment horizontal="right" vertical="center"/>
    </xf>
    <xf numFmtId="0" fontId="14" fillId="0" borderId="3" xfId="2" applyFont="1" applyBorder="1" applyAlignment="1">
      <alignment wrapText="1"/>
    </xf>
    <xf numFmtId="165" fontId="19" fillId="0" borderId="3" xfId="0" applyNumberFormat="1" applyFont="1" applyBorder="1" applyAlignment="1">
      <alignment horizontal="right"/>
    </xf>
    <xf numFmtId="165" fontId="13" fillId="0" borderId="3" xfId="2" applyNumberFormat="1" applyFont="1" applyBorder="1"/>
    <xf numFmtId="49" fontId="14" fillId="0" borderId="26" xfId="2" applyNumberFormat="1" applyFont="1" applyBorder="1" applyAlignment="1">
      <alignment horizontal="left" wrapText="1"/>
    </xf>
    <xf numFmtId="165" fontId="16" fillId="0" borderId="3" xfId="0" applyNumberFormat="1" applyFont="1" applyBorder="1" applyAlignment="1">
      <alignment horizontal="right"/>
    </xf>
    <xf numFmtId="165" fontId="13" fillId="0" borderId="3" xfId="2" applyNumberFormat="1" applyFont="1" applyBorder="1" applyAlignment="1">
      <alignment horizontal="right"/>
    </xf>
    <xf numFmtId="49" fontId="14" fillId="0" borderId="16" xfId="2" applyNumberFormat="1" applyFont="1" applyBorder="1" applyAlignment="1">
      <alignment horizontal="left" wrapText="1"/>
    </xf>
    <xf numFmtId="49" fontId="13" fillId="0" borderId="3" xfId="2" applyNumberFormat="1" applyFont="1" applyBorder="1" applyAlignment="1">
      <alignment horizontal="left"/>
    </xf>
    <xf numFmtId="0" fontId="22" fillId="0" borderId="22" xfId="0" applyFont="1" applyBorder="1"/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18" fillId="0" borderId="3" xfId="0" applyFont="1" applyBorder="1"/>
    <xf numFmtId="0" fontId="21" fillId="0" borderId="3" xfId="0" applyFont="1" applyBorder="1" applyAlignment="1">
      <alignment horizontal="left" wrapText="1"/>
    </xf>
    <xf numFmtId="0" fontId="22" fillId="0" borderId="3" xfId="0" applyFont="1" applyBorder="1"/>
    <xf numFmtId="0" fontId="21" fillId="0" borderId="3" xfId="0" applyFont="1" applyBorder="1"/>
    <xf numFmtId="0" fontId="29" fillId="0" borderId="0" xfId="0" applyFont="1"/>
    <xf numFmtId="0" fontId="14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17" fillId="0" borderId="36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29" fillId="0" borderId="2" xfId="0" applyFont="1" applyBorder="1" applyAlignment="1">
      <alignment horizontal="right"/>
    </xf>
    <xf numFmtId="0" fontId="21" fillId="0" borderId="9" xfId="0" applyFont="1" applyBorder="1" applyAlignment="1">
      <alignment horizontal="right"/>
    </xf>
    <xf numFmtId="0" fontId="21" fillId="0" borderId="10" xfId="0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27" fillId="0" borderId="33" xfId="0" applyFont="1" applyBorder="1" applyAlignment="1">
      <alignment vertical="center" wrapText="1"/>
    </xf>
    <xf numFmtId="1" fontId="17" fillId="0" borderId="33" xfId="0" applyNumberFormat="1" applyFont="1" applyBorder="1" applyAlignment="1">
      <alignment horizontal="right" vertical="center" wrapText="1"/>
    </xf>
    <xf numFmtId="1" fontId="17" fillId="0" borderId="30" xfId="0" applyNumberFormat="1" applyFont="1" applyBorder="1" applyAlignment="1">
      <alignment horizontal="right" vertical="center" wrapText="1"/>
    </xf>
    <xf numFmtId="1" fontId="17" fillId="0" borderId="30" xfId="0" applyNumberFormat="1" applyFont="1" applyBorder="1" applyAlignment="1">
      <alignment vertical="center" wrapText="1"/>
    </xf>
    <xf numFmtId="1" fontId="17" fillId="0" borderId="31" xfId="0" applyNumberFormat="1" applyFont="1" applyBorder="1" applyAlignment="1">
      <alignment vertical="center" wrapText="1"/>
    </xf>
    <xf numFmtId="1" fontId="17" fillId="0" borderId="3" xfId="0" applyNumberFormat="1" applyFont="1" applyBorder="1" applyAlignment="1">
      <alignment vertical="center" wrapText="1"/>
    </xf>
    <xf numFmtId="0" fontId="27" fillId="0" borderId="34" xfId="0" applyFont="1" applyBorder="1" applyAlignment="1">
      <alignment vertical="center" wrapText="1"/>
    </xf>
    <xf numFmtId="1" fontId="17" fillId="0" borderId="3" xfId="0" applyNumberFormat="1" applyFont="1" applyBorder="1" applyAlignment="1">
      <alignment horizontal="right" vertical="center" wrapText="1"/>
    </xf>
    <xf numFmtId="1" fontId="17" fillId="0" borderId="8" xfId="0" applyNumberFormat="1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1" fontId="27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vertical="center" wrapText="1"/>
    </xf>
    <xf numFmtId="1" fontId="17" fillId="0" borderId="41" xfId="0" applyNumberFormat="1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17" fillId="0" borderId="10" xfId="0" applyFont="1" applyBorder="1" applyAlignment="1">
      <alignment horizontal="right" vertical="center" wrapText="1"/>
    </xf>
    <xf numFmtId="1" fontId="17" fillId="0" borderId="43" xfId="0" applyNumberFormat="1" applyFont="1" applyBorder="1" applyAlignment="1">
      <alignment vertical="center" wrapText="1"/>
    </xf>
    <xf numFmtId="1" fontId="17" fillId="0" borderId="42" xfId="0" applyNumberFormat="1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1" fontId="17" fillId="0" borderId="9" xfId="0" applyNumberFormat="1" applyFont="1" applyBorder="1" applyAlignment="1">
      <alignment horizontal="right" vertical="center" wrapText="1"/>
    </xf>
    <xf numFmtId="1" fontId="17" fillId="0" borderId="10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22" fillId="0" borderId="29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27" fillId="0" borderId="32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3" xfId="3" xr:uid="{800FA26C-7C53-4B92-9E27-7716B1006F06}"/>
    <cellStyle name="Normal 3 2" xfId="5" xr:uid="{F03DDB27-A14E-4922-BB4D-9DB98B338D07}"/>
    <cellStyle name="Normal 4" xfId="4" xr:uid="{74AA6C23-8B97-4C2B-904B-AC153AD90011}"/>
    <cellStyle name="Normal 4 2" xfId="6" xr:uid="{4D1A0A53-74E5-4E86-A188-D505B61FE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1"/>
  <sheetViews>
    <sheetView topLeftCell="A49" zoomScaleNormal="100" workbookViewId="0">
      <selection activeCell="D57" sqref="D57"/>
    </sheetView>
  </sheetViews>
  <sheetFormatPr defaultRowHeight="15.75"/>
  <cols>
    <col min="1" max="1" width="38.85546875" style="3" customWidth="1"/>
    <col min="2" max="2" width="9.5703125" style="3" customWidth="1"/>
    <col min="3" max="3" width="13.7109375" style="3" customWidth="1"/>
    <col min="4" max="4" width="15.28515625" style="3" customWidth="1"/>
    <col min="5" max="5" width="12" style="3" customWidth="1"/>
    <col min="6" max="241" width="9.140625" style="3"/>
    <col min="242" max="242" width="18" style="3" customWidth="1"/>
    <col min="243" max="243" width="62.7109375" style="3" customWidth="1"/>
    <col min="244" max="244" width="16.28515625" style="3" customWidth="1"/>
    <col min="245" max="245" width="15.140625" style="3" customWidth="1"/>
    <col min="246" max="247" width="15" style="3" customWidth="1"/>
    <col min="248" max="497" width="9.140625" style="3"/>
    <col min="498" max="498" width="18" style="3" customWidth="1"/>
    <col min="499" max="499" width="62.7109375" style="3" customWidth="1"/>
    <col min="500" max="500" width="16.28515625" style="3" customWidth="1"/>
    <col min="501" max="501" width="15.140625" style="3" customWidth="1"/>
    <col min="502" max="503" width="15" style="3" customWidth="1"/>
    <col min="504" max="753" width="9.140625" style="3"/>
    <col min="754" max="754" width="18" style="3" customWidth="1"/>
    <col min="755" max="755" width="62.7109375" style="3" customWidth="1"/>
    <col min="756" max="756" width="16.28515625" style="3" customWidth="1"/>
    <col min="757" max="757" width="15.140625" style="3" customWidth="1"/>
    <col min="758" max="759" width="15" style="3" customWidth="1"/>
    <col min="760" max="1009" width="9.140625" style="3"/>
    <col min="1010" max="1010" width="18" style="3" customWidth="1"/>
    <col min="1011" max="1011" width="62.7109375" style="3" customWidth="1"/>
    <col min="1012" max="1012" width="16.28515625" style="3" customWidth="1"/>
    <col min="1013" max="1013" width="15.140625" style="3" customWidth="1"/>
    <col min="1014" max="1015" width="15" style="3" customWidth="1"/>
    <col min="1016" max="1265" width="9.140625" style="3"/>
    <col min="1266" max="1266" width="18" style="3" customWidth="1"/>
    <col min="1267" max="1267" width="62.7109375" style="3" customWidth="1"/>
    <col min="1268" max="1268" width="16.28515625" style="3" customWidth="1"/>
    <col min="1269" max="1269" width="15.140625" style="3" customWidth="1"/>
    <col min="1270" max="1271" width="15" style="3" customWidth="1"/>
    <col min="1272" max="1521" width="9.140625" style="3"/>
    <col min="1522" max="1522" width="18" style="3" customWidth="1"/>
    <col min="1523" max="1523" width="62.7109375" style="3" customWidth="1"/>
    <col min="1524" max="1524" width="16.28515625" style="3" customWidth="1"/>
    <col min="1525" max="1525" width="15.140625" style="3" customWidth="1"/>
    <col min="1526" max="1527" width="15" style="3" customWidth="1"/>
    <col min="1528" max="1777" width="9.140625" style="3"/>
    <col min="1778" max="1778" width="18" style="3" customWidth="1"/>
    <col min="1779" max="1779" width="62.7109375" style="3" customWidth="1"/>
    <col min="1780" max="1780" width="16.28515625" style="3" customWidth="1"/>
    <col min="1781" max="1781" width="15.140625" style="3" customWidth="1"/>
    <col min="1782" max="1783" width="15" style="3" customWidth="1"/>
    <col min="1784" max="2033" width="9.140625" style="3"/>
    <col min="2034" max="2034" width="18" style="3" customWidth="1"/>
    <col min="2035" max="2035" width="62.7109375" style="3" customWidth="1"/>
    <col min="2036" max="2036" width="16.28515625" style="3" customWidth="1"/>
    <col min="2037" max="2037" width="15.140625" style="3" customWidth="1"/>
    <col min="2038" max="2039" width="15" style="3" customWidth="1"/>
    <col min="2040" max="2289" width="9.140625" style="3"/>
    <col min="2290" max="2290" width="18" style="3" customWidth="1"/>
    <col min="2291" max="2291" width="62.7109375" style="3" customWidth="1"/>
    <col min="2292" max="2292" width="16.28515625" style="3" customWidth="1"/>
    <col min="2293" max="2293" width="15.140625" style="3" customWidth="1"/>
    <col min="2294" max="2295" width="15" style="3" customWidth="1"/>
    <col min="2296" max="2545" width="9.140625" style="3"/>
    <col min="2546" max="2546" width="18" style="3" customWidth="1"/>
    <col min="2547" max="2547" width="62.7109375" style="3" customWidth="1"/>
    <col min="2548" max="2548" width="16.28515625" style="3" customWidth="1"/>
    <col min="2549" max="2549" width="15.140625" style="3" customWidth="1"/>
    <col min="2550" max="2551" width="15" style="3" customWidth="1"/>
    <col min="2552" max="2801" width="9.140625" style="3"/>
    <col min="2802" max="2802" width="18" style="3" customWidth="1"/>
    <col min="2803" max="2803" width="62.7109375" style="3" customWidth="1"/>
    <col min="2804" max="2804" width="16.28515625" style="3" customWidth="1"/>
    <col min="2805" max="2805" width="15.140625" style="3" customWidth="1"/>
    <col min="2806" max="2807" width="15" style="3" customWidth="1"/>
    <col min="2808" max="3057" width="9.140625" style="3"/>
    <col min="3058" max="3058" width="18" style="3" customWidth="1"/>
    <col min="3059" max="3059" width="62.7109375" style="3" customWidth="1"/>
    <col min="3060" max="3060" width="16.28515625" style="3" customWidth="1"/>
    <col min="3061" max="3061" width="15.140625" style="3" customWidth="1"/>
    <col min="3062" max="3063" width="15" style="3" customWidth="1"/>
    <col min="3064" max="3313" width="9.140625" style="3"/>
    <col min="3314" max="3314" width="18" style="3" customWidth="1"/>
    <col min="3315" max="3315" width="62.7109375" style="3" customWidth="1"/>
    <col min="3316" max="3316" width="16.28515625" style="3" customWidth="1"/>
    <col min="3317" max="3317" width="15.140625" style="3" customWidth="1"/>
    <col min="3318" max="3319" width="15" style="3" customWidth="1"/>
    <col min="3320" max="3569" width="9.140625" style="3"/>
    <col min="3570" max="3570" width="18" style="3" customWidth="1"/>
    <col min="3571" max="3571" width="62.7109375" style="3" customWidth="1"/>
    <col min="3572" max="3572" width="16.28515625" style="3" customWidth="1"/>
    <col min="3573" max="3573" width="15.140625" style="3" customWidth="1"/>
    <col min="3574" max="3575" width="15" style="3" customWidth="1"/>
    <col min="3576" max="3825" width="9.140625" style="3"/>
    <col min="3826" max="3826" width="18" style="3" customWidth="1"/>
    <col min="3827" max="3827" width="62.7109375" style="3" customWidth="1"/>
    <col min="3828" max="3828" width="16.28515625" style="3" customWidth="1"/>
    <col min="3829" max="3829" width="15.140625" style="3" customWidth="1"/>
    <col min="3830" max="3831" width="15" style="3" customWidth="1"/>
    <col min="3832" max="4081" width="9.140625" style="3"/>
    <col min="4082" max="4082" width="18" style="3" customWidth="1"/>
    <col min="4083" max="4083" width="62.7109375" style="3" customWidth="1"/>
    <col min="4084" max="4084" width="16.28515625" style="3" customWidth="1"/>
    <col min="4085" max="4085" width="15.140625" style="3" customWidth="1"/>
    <col min="4086" max="4087" width="15" style="3" customWidth="1"/>
    <col min="4088" max="4337" width="9.140625" style="3"/>
    <col min="4338" max="4338" width="18" style="3" customWidth="1"/>
    <col min="4339" max="4339" width="62.7109375" style="3" customWidth="1"/>
    <col min="4340" max="4340" width="16.28515625" style="3" customWidth="1"/>
    <col min="4341" max="4341" width="15.140625" style="3" customWidth="1"/>
    <col min="4342" max="4343" width="15" style="3" customWidth="1"/>
    <col min="4344" max="4593" width="9.140625" style="3"/>
    <col min="4594" max="4594" width="18" style="3" customWidth="1"/>
    <col min="4595" max="4595" width="62.7109375" style="3" customWidth="1"/>
    <col min="4596" max="4596" width="16.28515625" style="3" customWidth="1"/>
    <col min="4597" max="4597" width="15.140625" style="3" customWidth="1"/>
    <col min="4598" max="4599" width="15" style="3" customWidth="1"/>
    <col min="4600" max="4849" width="9.140625" style="3"/>
    <col min="4850" max="4850" width="18" style="3" customWidth="1"/>
    <col min="4851" max="4851" width="62.7109375" style="3" customWidth="1"/>
    <col min="4852" max="4852" width="16.28515625" style="3" customWidth="1"/>
    <col min="4853" max="4853" width="15.140625" style="3" customWidth="1"/>
    <col min="4854" max="4855" width="15" style="3" customWidth="1"/>
    <col min="4856" max="5105" width="9.140625" style="3"/>
    <col min="5106" max="5106" width="18" style="3" customWidth="1"/>
    <col min="5107" max="5107" width="62.7109375" style="3" customWidth="1"/>
    <col min="5108" max="5108" width="16.28515625" style="3" customWidth="1"/>
    <col min="5109" max="5109" width="15.140625" style="3" customWidth="1"/>
    <col min="5110" max="5111" width="15" style="3" customWidth="1"/>
    <col min="5112" max="5361" width="9.140625" style="3"/>
    <col min="5362" max="5362" width="18" style="3" customWidth="1"/>
    <col min="5363" max="5363" width="62.7109375" style="3" customWidth="1"/>
    <col min="5364" max="5364" width="16.28515625" style="3" customWidth="1"/>
    <col min="5365" max="5365" width="15.140625" style="3" customWidth="1"/>
    <col min="5366" max="5367" width="15" style="3" customWidth="1"/>
    <col min="5368" max="5617" width="9.140625" style="3"/>
    <col min="5618" max="5618" width="18" style="3" customWidth="1"/>
    <col min="5619" max="5619" width="62.7109375" style="3" customWidth="1"/>
    <col min="5620" max="5620" width="16.28515625" style="3" customWidth="1"/>
    <col min="5621" max="5621" width="15.140625" style="3" customWidth="1"/>
    <col min="5622" max="5623" width="15" style="3" customWidth="1"/>
    <col min="5624" max="5873" width="9.140625" style="3"/>
    <col min="5874" max="5874" width="18" style="3" customWidth="1"/>
    <col min="5875" max="5875" width="62.7109375" style="3" customWidth="1"/>
    <col min="5876" max="5876" width="16.28515625" style="3" customWidth="1"/>
    <col min="5877" max="5877" width="15.140625" style="3" customWidth="1"/>
    <col min="5878" max="5879" width="15" style="3" customWidth="1"/>
    <col min="5880" max="6129" width="9.140625" style="3"/>
    <col min="6130" max="6130" width="18" style="3" customWidth="1"/>
    <col min="6131" max="6131" width="62.7109375" style="3" customWidth="1"/>
    <col min="6132" max="6132" width="16.28515625" style="3" customWidth="1"/>
    <col min="6133" max="6133" width="15.140625" style="3" customWidth="1"/>
    <col min="6134" max="6135" width="15" style="3" customWidth="1"/>
    <col min="6136" max="6385" width="9.140625" style="3"/>
    <col min="6386" max="6386" width="18" style="3" customWidth="1"/>
    <col min="6387" max="6387" width="62.7109375" style="3" customWidth="1"/>
    <col min="6388" max="6388" width="16.28515625" style="3" customWidth="1"/>
    <col min="6389" max="6389" width="15.140625" style="3" customWidth="1"/>
    <col min="6390" max="6391" width="15" style="3" customWidth="1"/>
    <col min="6392" max="6641" width="9.140625" style="3"/>
    <col min="6642" max="6642" width="18" style="3" customWidth="1"/>
    <col min="6643" max="6643" width="62.7109375" style="3" customWidth="1"/>
    <col min="6644" max="6644" width="16.28515625" style="3" customWidth="1"/>
    <col min="6645" max="6645" width="15.140625" style="3" customWidth="1"/>
    <col min="6646" max="6647" width="15" style="3" customWidth="1"/>
    <col min="6648" max="6897" width="9.140625" style="3"/>
    <col min="6898" max="6898" width="18" style="3" customWidth="1"/>
    <col min="6899" max="6899" width="62.7109375" style="3" customWidth="1"/>
    <col min="6900" max="6900" width="16.28515625" style="3" customWidth="1"/>
    <col min="6901" max="6901" width="15.140625" style="3" customWidth="1"/>
    <col min="6902" max="6903" width="15" style="3" customWidth="1"/>
    <col min="6904" max="7153" width="9.140625" style="3"/>
    <col min="7154" max="7154" width="18" style="3" customWidth="1"/>
    <col min="7155" max="7155" width="62.7109375" style="3" customWidth="1"/>
    <col min="7156" max="7156" width="16.28515625" style="3" customWidth="1"/>
    <col min="7157" max="7157" width="15.140625" style="3" customWidth="1"/>
    <col min="7158" max="7159" width="15" style="3" customWidth="1"/>
    <col min="7160" max="7409" width="9.140625" style="3"/>
    <col min="7410" max="7410" width="18" style="3" customWidth="1"/>
    <col min="7411" max="7411" width="62.7109375" style="3" customWidth="1"/>
    <col min="7412" max="7412" width="16.28515625" style="3" customWidth="1"/>
    <col min="7413" max="7413" width="15.140625" style="3" customWidth="1"/>
    <col min="7414" max="7415" width="15" style="3" customWidth="1"/>
    <col min="7416" max="7665" width="9.140625" style="3"/>
    <col min="7666" max="7666" width="18" style="3" customWidth="1"/>
    <col min="7667" max="7667" width="62.7109375" style="3" customWidth="1"/>
    <col min="7668" max="7668" width="16.28515625" style="3" customWidth="1"/>
    <col min="7669" max="7669" width="15.140625" style="3" customWidth="1"/>
    <col min="7670" max="7671" width="15" style="3" customWidth="1"/>
    <col min="7672" max="7921" width="9.140625" style="3"/>
    <col min="7922" max="7922" width="18" style="3" customWidth="1"/>
    <col min="7923" max="7923" width="62.7109375" style="3" customWidth="1"/>
    <col min="7924" max="7924" width="16.28515625" style="3" customWidth="1"/>
    <col min="7925" max="7925" width="15.140625" style="3" customWidth="1"/>
    <col min="7926" max="7927" width="15" style="3" customWidth="1"/>
    <col min="7928" max="8177" width="9.140625" style="3"/>
    <col min="8178" max="8178" width="18" style="3" customWidth="1"/>
    <col min="8179" max="8179" width="62.7109375" style="3" customWidth="1"/>
    <col min="8180" max="8180" width="16.28515625" style="3" customWidth="1"/>
    <col min="8181" max="8181" width="15.140625" style="3" customWidth="1"/>
    <col min="8182" max="8183" width="15" style="3" customWidth="1"/>
    <col min="8184" max="8433" width="9.140625" style="3"/>
    <col min="8434" max="8434" width="18" style="3" customWidth="1"/>
    <col min="8435" max="8435" width="62.7109375" style="3" customWidth="1"/>
    <col min="8436" max="8436" width="16.28515625" style="3" customWidth="1"/>
    <col min="8437" max="8437" width="15.140625" style="3" customWidth="1"/>
    <col min="8438" max="8439" width="15" style="3" customWidth="1"/>
    <col min="8440" max="8689" width="9.140625" style="3"/>
    <col min="8690" max="8690" width="18" style="3" customWidth="1"/>
    <col min="8691" max="8691" width="62.7109375" style="3" customWidth="1"/>
    <col min="8692" max="8692" width="16.28515625" style="3" customWidth="1"/>
    <col min="8693" max="8693" width="15.140625" style="3" customWidth="1"/>
    <col min="8694" max="8695" width="15" style="3" customWidth="1"/>
    <col min="8696" max="8945" width="9.140625" style="3"/>
    <col min="8946" max="8946" width="18" style="3" customWidth="1"/>
    <col min="8947" max="8947" width="62.7109375" style="3" customWidth="1"/>
    <col min="8948" max="8948" width="16.28515625" style="3" customWidth="1"/>
    <col min="8949" max="8949" width="15.140625" style="3" customWidth="1"/>
    <col min="8950" max="8951" width="15" style="3" customWidth="1"/>
    <col min="8952" max="9201" width="9.140625" style="3"/>
    <col min="9202" max="9202" width="18" style="3" customWidth="1"/>
    <col min="9203" max="9203" width="62.7109375" style="3" customWidth="1"/>
    <col min="9204" max="9204" width="16.28515625" style="3" customWidth="1"/>
    <col min="9205" max="9205" width="15.140625" style="3" customWidth="1"/>
    <col min="9206" max="9207" width="15" style="3" customWidth="1"/>
    <col min="9208" max="9457" width="9.140625" style="3"/>
    <col min="9458" max="9458" width="18" style="3" customWidth="1"/>
    <col min="9459" max="9459" width="62.7109375" style="3" customWidth="1"/>
    <col min="9460" max="9460" width="16.28515625" style="3" customWidth="1"/>
    <col min="9461" max="9461" width="15.140625" style="3" customWidth="1"/>
    <col min="9462" max="9463" width="15" style="3" customWidth="1"/>
    <col min="9464" max="9713" width="9.140625" style="3"/>
    <col min="9714" max="9714" width="18" style="3" customWidth="1"/>
    <col min="9715" max="9715" width="62.7109375" style="3" customWidth="1"/>
    <col min="9716" max="9716" width="16.28515625" style="3" customWidth="1"/>
    <col min="9717" max="9717" width="15.140625" style="3" customWidth="1"/>
    <col min="9718" max="9719" width="15" style="3" customWidth="1"/>
    <col min="9720" max="9969" width="9.140625" style="3"/>
    <col min="9970" max="9970" width="18" style="3" customWidth="1"/>
    <col min="9971" max="9971" width="62.7109375" style="3" customWidth="1"/>
    <col min="9972" max="9972" width="16.28515625" style="3" customWidth="1"/>
    <col min="9973" max="9973" width="15.140625" style="3" customWidth="1"/>
    <col min="9974" max="9975" width="15" style="3" customWidth="1"/>
    <col min="9976" max="10225" width="9.140625" style="3"/>
    <col min="10226" max="10226" width="18" style="3" customWidth="1"/>
    <col min="10227" max="10227" width="62.7109375" style="3" customWidth="1"/>
    <col min="10228" max="10228" width="16.28515625" style="3" customWidth="1"/>
    <col min="10229" max="10229" width="15.140625" style="3" customWidth="1"/>
    <col min="10230" max="10231" width="15" style="3" customWidth="1"/>
    <col min="10232" max="10481" width="9.140625" style="3"/>
    <col min="10482" max="10482" width="18" style="3" customWidth="1"/>
    <col min="10483" max="10483" width="62.7109375" style="3" customWidth="1"/>
    <col min="10484" max="10484" width="16.28515625" style="3" customWidth="1"/>
    <col min="10485" max="10485" width="15.140625" style="3" customWidth="1"/>
    <col min="10486" max="10487" width="15" style="3" customWidth="1"/>
    <col min="10488" max="10737" width="9.140625" style="3"/>
    <col min="10738" max="10738" width="18" style="3" customWidth="1"/>
    <col min="10739" max="10739" width="62.7109375" style="3" customWidth="1"/>
    <col min="10740" max="10740" width="16.28515625" style="3" customWidth="1"/>
    <col min="10741" max="10741" width="15.140625" style="3" customWidth="1"/>
    <col min="10742" max="10743" width="15" style="3" customWidth="1"/>
    <col min="10744" max="10993" width="9.140625" style="3"/>
    <col min="10994" max="10994" width="18" style="3" customWidth="1"/>
    <col min="10995" max="10995" width="62.7109375" style="3" customWidth="1"/>
    <col min="10996" max="10996" width="16.28515625" style="3" customWidth="1"/>
    <col min="10997" max="10997" width="15.140625" style="3" customWidth="1"/>
    <col min="10998" max="10999" width="15" style="3" customWidth="1"/>
    <col min="11000" max="11249" width="9.140625" style="3"/>
    <col min="11250" max="11250" width="18" style="3" customWidth="1"/>
    <col min="11251" max="11251" width="62.7109375" style="3" customWidth="1"/>
    <col min="11252" max="11252" width="16.28515625" style="3" customWidth="1"/>
    <col min="11253" max="11253" width="15.140625" style="3" customWidth="1"/>
    <col min="11254" max="11255" width="15" style="3" customWidth="1"/>
    <col min="11256" max="11505" width="9.140625" style="3"/>
    <col min="11506" max="11506" width="18" style="3" customWidth="1"/>
    <col min="11507" max="11507" width="62.7109375" style="3" customWidth="1"/>
    <col min="11508" max="11508" width="16.28515625" style="3" customWidth="1"/>
    <col min="11509" max="11509" width="15.140625" style="3" customWidth="1"/>
    <col min="11510" max="11511" width="15" style="3" customWidth="1"/>
    <col min="11512" max="11761" width="9.140625" style="3"/>
    <col min="11762" max="11762" width="18" style="3" customWidth="1"/>
    <col min="11763" max="11763" width="62.7109375" style="3" customWidth="1"/>
    <col min="11764" max="11764" width="16.28515625" style="3" customWidth="1"/>
    <col min="11765" max="11765" width="15.140625" style="3" customWidth="1"/>
    <col min="11766" max="11767" width="15" style="3" customWidth="1"/>
    <col min="11768" max="12017" width="9.140625" style="3"/>
    <col min="12018" max="12018" width="18" style="3" customWidth="1"/>
    <col min="12019" max="12019" width="62.7109375" style="3" customWidth="1"/>
    <col min="12020" max="12020" width="16.28515625" style="3" customWidth="1"/>
    <col min="12021" max="12021" width="15.140625" style="3" customWidth="1"/>
    <col min="12022" max="12023" width="15" style="3" customWidth="1"/>
    <col min="12024" max="12273" width="9.140625" style="3"/>
    <col min="12274" max="12274" width="18" style="3" customWidth="1"/>
    <col min="12275" max="12275" width="62.7109375" style="3" customWidth="1"/>
    <col min="12276" max="12276" width="16.28515625" style="3" customWidth="1"/>
    <col min="12277" max="12277" width="15.140625" style="3" customWidth="1"/>
    <col min="12278" max="12279" width="15" style="3" customWidth="1"/>
    <col min="12280" max="12529" width="9.140625" style="3"/>
    <col min="12530" max="12530" width="18" style="3" customWidth="1"/>
    <col min="12531" max="12531" width="62.7109375" style="3" customWidth="1"/>
    <col min="12532" max="12532" width="16.28515625" style="3" customWidth="1"/>
    <col min="12533" max="12533" width="15.140625" style="3" customWidth="1"/>
    <col min="12534" max="12535" width="15" style="3" customWidth="1"/>
    <col min="12536" max="12785" width="9.140625" style="3"/>
    <col min="12786" max="12786" width="18" style="3" customWidth="1"/>
    <col min="12787" max="12787" width="62.7109375" style="3" customWidth="1"/>
    <col min="12788" max="12788" width="16.28515625" style="3" customWidth="1"/>
    <col min="12789" max="12789" width="15.140625" style="3" customWidth="1"/>
    <col min="12790" max="12791" width="15" style="3" customWidth="1"/>
    <col min="12792" max="13041" width="9.140625" style="3"/>
    <col min="13042" max="13042" width="18" style="3" customWidth="1"/>
    <col min="13043" max="13043" width="62.7109375" style="3" customWidth="1"/>
    <col min="13044" max="13044" width="16.28515625" style="3" customWidth="1"/>
    <col min="13045" max="13045" width="15.140625" style="3" customWidth="1"/>
    <col min="13046" max="13047" width="15" style="3" customWidth="1"/>
    <col min="13048" max="13297" width="9.140625" style="3"/>
    <col min="13298" max="13298" width="18" style="3" customWidth="1"/>
    <col min="13299" max="13299" width="62.7109375" style="3" customWidth="1"/>
    <col min="13300" max="13300" width="16.28515625" style="3" customWidth="1"/>
    <col min="13301" max="13301" width="15.140625" style="3" customWidth="1"/>
    <col min="13302" max="13303" width="15" style="3" customWidth="1"/>
    <col min="13304" max="13553" width="9.140625" style="3"/>
    <col min="13554" max="13554" width="18" style="3" customWidth="1"/>
    <col min="13555" max="13555" width="62.7109375" style="3" customWidth="1"/>
    <col min="13556" max="13556" width="16.28515625" style="3" customWidth="1"/>
    <col min="13557" max="13557" width="15.140625" style="3" customWidth="1"/>
    <col min="13558" max="13559" width="15" style="3" customWidth="1"/>
    <col min="13560" max="13809" width="9.140625" style="3"/>
    <col min="13810" max="13810" width="18" style="3" customWidth="1"/>
    <col min="13811" max="13811" width="62.7109375" style="3" customWidth="1"/>
    <col min="13812" max="13812" width="16.28515625" style="3" customWidth="1"/>
    <col min="13813" max="13813" width="15.140625" style="3" customWidth="1"/>
    <col min="13814" max="13815" width="15" style="3" customWidth="1"/>
    <col min="13816" max="14065" width="9.140625" style="3"/>
    <col min="14066" max="14066" width="18" style="3" customWidth="1"/>
    <col min="14067" max="14067" width="62.7109375" style="3" customWidth="1"/>
    <col min="14068" max="14068" width="16.28515625" style="3" customWidth="1"/>
    <col min="14069" max="14069" width="15.140625" style="3" customWidth="1"/>
    <col min="14070" max="14071" width="15" style="3" customWidth="1"/>
    <col min="14072" max="14321" width="9.140625" style="3"/>
    <col min="14322" max="14322" width="18" style="3" customWidth="1"/>
    <col min="14323" max="14323" width="62.7109375" style="3" customWidth="1"/>
    <col min="14324" max="14324" width="16.28515625" style="3" customWidth="1"/>
    <col min="14325" max="14325" width="15.140625" style="3" customWidth="1"/>
    <col min="14326" max="14327" width="15" style="3" customWidth="1"/>
    <col min="14328" max="14577" width="9.140625" style="3"/>
    <col min="14578" max="14578" width="18" style="3" customWidth="1"/>
    <col min="14579" max="14579" width="62.7109375" style="3" customWidth="1"/>
    <col min="14580" max="14580" width="16.28515625" style="3" customWidth="1"/>
    <col min="14581" max="14581" width="15.140625" style="3" customWidth="1"/>
    <col min="14582" max="14583" width="15" style="3" customWidth="1"/>
    <col min="14584" max="14833" width="9.140625" style="3"/>
    <col min="14834" max="14834" width="18" style="3" customWidth="1"/>
    <col min="14835" max="14835" width="62.7109375" style="3" customWidth="1"/>
    <col min="14836" max="14836" width="16.28515625" style="3" customWidth="1"/>
    <col min="14837" max="14837" width="15.140625" style="3" customWidth="1"/>
    <col min="14838" max="14839" width="15" style="3" customWidth="1"/>
    <col min="14840" max="15089" width="9.140625" style="3"/>
    <col min="15090" max="15090" width="18" style="3" customWidth="1"/>
    <col min="15091" max="15091" width="62.7109375" style="3" customWidth="1"/>
    <col min="15092" max="15092" width="16.28515625" style="3" customWidth="1"/>
    <col min="15093" max="15093" width="15.140625" style="3" customWidth="1"/>
    <col min="15094" max="15095" width="15" style="3" customWidth="1"/>
    <col min="15096" max="15345" width="9.140625" style="3"/>
    <col min="15346" max="15346" width="18" style="3" customWidth="1"/>
    <col min="15347" max="15347" width="62.7109375" style="3" customWidth="1"/>
    <col min="15348" max="15348" width="16.28515625" style="3" customWidth="1"/>
    <col min="15349" max="15349" width="15.140625" style="3" customWidth="1"/>
    <col min="15350" max="15351" width="15" style="3" customWidth="1"/>
    <col min="15352" max="15601" width="9.140625" style="3"/>
    <col min="15602" max="15602" width="18" style="3" customWidth="1"/>
    <col min="15603" max="15603" width="62.7109375" style="3" customWidth="1"/>
    <col min="15604" max="15604" width="16.28515625" style="3" customWidth="1"/>
    <col min="15605" max="15605" width="15.140625" style="3" customWidth="1"/>
    <col min="15606" max="15607" width="15" style="3" customWidth="1"/>
    <col min="15608" max="15857" width="9.140625" style="3"/>
    <col min="15858" max="15858" width="18" style="3" customWidth="1"/>
    <col min="15859" max="15859" width="62.7109375" style="3" customWidth="1"/>
    <col min="15860" max="15860" width="16.28515625" style="3" customWidth="1"/>
    <col min="15861" max="15861" width="15.140625" style="3" customWidth="1"/>
    <col min="15862" max="15863" width="15" style="3" customWidth="1"/>
    <col min="15864" max="16113" width="9.140625" style="3"/>
    <col min="16114" max="16114" width="18" style="3" customWidth="1"/>
    <col min="16115" max="16115" width="62.7109375" style="3" customWidth="1"/>
    <col min="16116" max="16116" width="16.28515625" style="3" customWidth="1"/>
    <col min="16117" max="16117" width="15.140625" style="3" customWidth="1"/>
    <col min="16118" max="16119" width="15" style="3" customWidth="1"/>
    <col min="16120" max="16384" width="9.140625" style="3"/>
  </cols>
  <sheetData>
    <row r="1" spans="1:5">
      <c r="A1" s="14"/>
      <c r="B1" s="14"/>
      <c r="C1" s="14"/>
      <c r="D1" s="15" t="s">
        <v>133</v>
      </c>
      <c r="E1" s="14"/>
    </row>
    <row r="2" spans="1:5" ht="18">
      <c r="A2" s="16" t="s">
        <v>49</v>
      </c>
      <c r="B2" s="17"/>
      <c r="C2" s="17"/>
      <c r="D2" s="17"/>
      <c r="E2" s="14"/>
    </row>
    <row r="3" spans="1:5">
      <c r="A3" s="18" t="s">
        <v>192</v>
      </c>
      <c r="B3" s="19"/>
      <c r="C3" s="19"/>
      <c r="D3" s="20" t="s">
        <v>47</v>
      </c>
      <c r="E3" s="14"/>
    </row>
    <row r="4" spans="1:5" ht="31.5">
      <c r="A4" s="21" t="s">
        <v>50</v>
      </c>
      <c r="B4" s="22" t="s">
        <v>113</v>
      </c>
      <c r="C4" s="23" t="s">
        <v>174</v>
      </c>
      <c r="D4" s="23" t="s">
        <v>166</v>
      </c>
      <c r="E4" s="24" t="s">
        <v>139</v>
      </c>
    </row>
    <row r="5" spans="1:5">
      <c r="A5" s="25" t="s">
        <v>63</v>
      </c>
      <c r="B5" s="26"/>
      <c r="C5" s="27">
        <v>0</v>
      </c>
      <c r="D5" s="27">
        <v>0</v>
      </c>
      <c r="E5" s="28"/>
    </row>
    <row r="6" spans="1:5">
      <c r="A6" s="26" t="s">
        <v>64</v>
      </c>
      <c r="B6" s="26"/>
      <c r="C6" s="27">
        <v>0</v>
      </c>
      <c r="D6" s="27">
        <v>0</v>
      </c>
      <c r="E6" s="29"/>
    </row>
    <row r="7" spans="1:5">
      <c r="A7" s="26" t="s">
        <v>147</v>
      </c>
      <c r="B7" s="30" t="s">
        <v>65</v>
      </c>
      <c r="C7" s="31"/>
      <c r="D7" s="31"/>
      <c r="E7" s="32">
        <f>SUM(C7,-D7)</f>
        <v>0</v>
      </c>
    </row>
    <row r="8" spans="1:5">
      <c r="A8" s="33" t="s">
        <v>151</v>
      </c>
      <c r="B8" s="30" t="s">
        <v>123</v>
      </c>
      <c r="C8" s="29">
        <v>220511</v>
      </c>
      <c r="D8" s="29">
        <v>155016</v>
      </c>
      <c r="E8" s="32">
        <f>SUM(C8,-D8)</f>
        <v>65495</v>
      </c>
    </row>
    <row r="9" spans="1:5" ht="30.75">
      <c r="A9" s="33" t="s">
        <v>158</v>
      </c>
      <c r="B9" s="30" t="s">
        <v>124</v>
      </c>
      <c r="C9" s="34">
        <v>0</v>
      </c>
      <c r="D9" s="34">
        <v>0</v>
      </c>
      <c r="E9" s="32"/>
    </row>
    <row r="10" spans="1:5" ht="16.5" thickBot="1">
      <c r="A10" s="35" t="s">
        <v>51</v>
      </c>
      <c r="B10" s="36" t="s">
        <v>66</v>
      </c>
      <c r="C10" s="37">
        <f>SUM(C7:C9)</f>
        <v>220511</v>
      </c>
      <c r="D10" s="37">
        <f>SUM(D7:D9)</f>
        <v>155016</v>
      </c>
      <c r="E10" s="38">
        <f>SUM(C10,-D10)</f>
        <v>65495</v>
      </c>
    </row>
    <row r="11" spans="1:5">
      <c r="A11" s="26" t="s">
        <v>67</v>
      </c>
      <c r="B11" s="26"/>
      <c r="C11" s="27"/>
      <c r="D11" s="27"/>
      <c r="E11" s="29"/>
    </row>
    <row r="12" spans="1:5" ht="30.75">
      <c r="A12" s="39" t="s">
        <v>68</v>
      </c>
      <c r="B12" s="26" t="s">
        <v>69</v>
      </c>
      <c r="C12" s="40">
        <v>4900000</v>
      </c>
      <c r="D12" s="40">
        <v>4623615</v>
      </c>
      <c r="E12" s="32">
        <f t="shared" ref="E12:E18" si="0">SUM(C12,-D12)</f>
        <v>276385</v>
      </c>
    </row>
    <row r="13" spans="1:5">
      <c r="A13" s="26" t="s">
        <v>167</v>
      </c>
      <c r="B13" s="26" t="s">
        <v>71</v>
      </c>
      <c r="C13" s="40">
        <v>1267602</v>
      </c>
      <c r="D13" s="40">
        <v>1450697</v>
      </c>
      <c r="E13" s="32">
        <f t="shared" si="0"/>
        <v>-183095</v>
      </c>
    </row>
    <row r="14" spans="1:5">
      <c r="A14" s="26" t="s">
        <v>168</v>
      </c>
      <c r="B14" s="26" t="s">
        <v>72</v>
      </c>
      <c r="C14" s="40">
        <v>247351</v>
      </c>
      <c r="D14" s="40">
        <v>228756</v>
      </c>
      <c r="E14" s="32">
        <f t="shared" si="0"/>
        <v>18595</v>
      </c>
    </row>
    <row r="15" spans="1:5" ht="45.75">
      <c r="A15" s="39" t="s">
        <v>169</v>
      </c>
      <c r="B15" s="26" t="s">
        <v>73</v>
      </c>
      <c r="C15" s="40">
        <v>505066</v>
      </c>
      <c r="D15" s="40">
        <v>616667</v>
      </c>
      <c r="E15" s="32">
        <f t="shared" si="0"/>
        <v>-111601</v>
      </c>
    </row>
    <row r="16" spans="1:5" ht="30.75" hidden="1">
      <c r="A16" s="33" t="s">
        <v>159</v>
      </c>
      <c r="B16" s="26" t="s">
        <v>160</v>
      </c>
      <c r="C16" s="40"/>
      <c r="D16" s="40"/>
      <c r="E16" s="32">
        <f t="shared" si="0"/>
        <v>0</v>
      </c>
    </row>
    <row r="17" spans="1:5" ht="30.75">
      <c r="A17" s="33" t="s">
        <v>170</v>
      </c>
      <c r="B17" s="26" t="s">
        <v>160</v>
      </c>
      <c r="C17" s="40">
        <v>0</v>
      </c>
      <c r="D17" s="40">
        <v>68788</v>
      </c>
      <c r="E17" s="32">
        <f t="shared" si="0"/>
        <v>-68788</v>
      </c>
    </row>
    <row r="18" spans="1:5" ht="16.5" thickBot="1">
      <c r="A18" s="35" t="s">
        <v>52</v>
      </c>
      <c r="B18" s="36" t="s">
        <v>74</v>
      </c>
      <c r="C18" s="37">
        <f>SUM(C12:C17)</f>
        <v>6920019</v>
      </c>
      <c r="D18" s="37">
        <f>SUM(D12:D17)</f>
        <v>6988523</v>
      </c>
      <c r="E18" s="38">
        <f t="shared" si="0"/>
        <v>-68504</v>
      </c>
    </row>
    <row r="19" spans="1:5" hidden="1">
      <c r="A19" s="26" t="s">
        <v>152</v>
      </c>
      <c r="B19" s="26"/>
      <c r="C19" s="27"/>
      <c r="D19" s="27"/>
      <c r="E19" s="29"/>
    </row>
    <row r="20" spans="1:5" hidden="1">
      <c r="A20" s="26" t="s">
        <v>153</v>
      </c>
      <c r="B20" s="26" t="s">
        <v>154</v>
      </c>
      <c r="C20" s="27"/>
      <c r="D20" s="27"/>
      <c r="E20" s="32">
        <f t="shared" ref="E20:E21" si="1">SUM(C20,-D20)</f>
        <v>0</v>
      </c>
    </row>
    <row r="21" spans="1:5" hidden="1">
      <c r="A21" s="41" t="s">
        <v>155</v>
      </c>
      <c r="B21" s="25" t="s">
        <v>156</v>
      </c>
      <c r="C21" s="37"/>
      <c r="D21" s="37"/>
      <c r="E21" s="38">
        <f t="shared" si="1"/>
        <v>0</v>
      </c>
    </row>
    <row r="22" spans="1:5">
      <c r="A22" s="25" t="s">
        <v>75</v>
      </c>
      <c r="B22" s="26"/>
      <c r="C22" s="27"/>
      <c r="D22" s="27"/>
      <c r="E22" s="29"/>
    </row>
    <row r="23" spans="1:5">
      <c r="A23" s="26" t="s">
        <v>76</v>
      </c>
      <c r="B23" s="26"/>
      <c r="C23" s="27"/>
      <c r="D23" s="27"/>
      <c r="E23" s="29"/>
    </row>
    <row r="24" spans="1:5">
      <c r="A24" s="26" t="s">
        <v>53</v>
      </c>
      <c r="B24" s="26" t="s">
        <v>77</v>
      </c>
      <c r="C24" s="27">
        <v>12714</v>
      </c>
      <c r="D24" s="27">
        <v>12136</v>
      </c>
      <c r="E24" s="32">
        <f t="shared" ref="E24:E34" si="2">SUM(C24,-D24)</f>
        <v>578</v>
      </c>
    </row>
    <row r="25" spans="1:5">
      <c r="A25" s="26" t="s">
        <v>115</v>
      </c>
      <c r="B25" s="26" t="s">
        <v>78</v>
      </c>
      <c r="C25" s="27">
        <v>15580</v>
      </c>
      <c r="D25" s="27">
        <v>5063</v>
      </c>
      <c r="E25" s="32">
        <f t="shared" si="2"/>
        <v>10517</v>
      </c>
    </row>
    <row r="26" spans="1:5" ht="16.5" thickBot="1">
      <c r="A26" s="35" t="s">
        <v>54</v>
      </c>
      <c r="B26" s="36" t="s">
        <v>79</v>
      </c>
      <c r="C26" s="42">
        <f>SUM(C24:C25)</f>
        <v>28294</v>
      </c>
      <c r="D26" s="42">
        <f>SUM(D24:D25)</f>
        <v>17199</v>
      </c>
      <c r="E26" s="38">
        <f t="shared" si="2"/>
        <v>11095</v>
      </c>
    </row>
    <row r="27" spans="1:5">
      <c r="A27" s="26" t="s">
        <v>80</v>
      </c>
      <c r="B27" s="26"/>
      <c r="C27" s="27"/>
      <c r="D27" s="27"/>
      <c r="E27" s="32">
        <f t="shared" si="2"/>
        <v>0</v>
      </c>
    </row>
    <row r="28" spans="1:5">
      <c r="A28" s="26" t="s">
        <v>55</v>
      </c>
      <c r="B28" s="26" t="s">
        <v>81</v>
      </c>
      <c r="C28" s="27">
        <v>7419</v>
      </c>
      <c r="D28" s="27">
        <v>13425</v>
      </c>
      <c r="E28" s="32">
        <f t="shared" si="2"/>
        <v>-6006</v>
      </c>
    </row>
    <row r="29" spans="1:5">
      <c r="A29" s="26" t="s">
        <v>116</v>
      </c>
      <c r="B29" s="26" t="s">
        <v>82</v>
      </c>
      <c r="C29" s="27">
        <v>27740</v>
      </c>
      <c r="D29" s="27">
        <v>20298</v>
      </c>
      <c r="E29" s="32">
        <f t="shared" si="2"/>
        <v>7442</v>
      </c>
    </row>
    <row r="30" spans="1:5">
      <c r="A30" s="26" t="s">
        <v>135</v>
      </c>
      <c r="B30" s="26" t="s">
        <v>83</v>
      </c>
      <c r="C30" s="27">
        <v>54183</v>
      </c>
      <c r="D30" s="27">
        <v>24293</v>
      </c>
      <c r="E30" s="32">
        <f t="shared" si="2"/>
        <v>29890</v>
      </c>
    </row>
    <row r="31" spans="1:5">
      <c r="A31" s="43" t="s">
        <v>138</v>
      </c>
      <c r="B31" s="26" t="s">
        <v>84</v>
      </c>
      <c r="C31" s="27">
        <v>16936</v>
      </c>
      <c r="D31" s="27">
        <v>15239</v>
      </c>
      <c r="E31" s="32">
        <f t="shared" si="2"/>
        <v>1697</v>
      </c>
    </row>
    <row r="32" spans="1:5" ht="16.5" thickBot="1">
      <c r="A32" s="35" t="s">
        <v>56</v>
      </c>
      <c r="B32" s="36" t="s">
        <v>131</v>
      </c>
      <c r="C32" s="42">
        <f>SUM(C28:C31)</f>
        <v>106278</v>
      </c>
      <c r="D32" s="42">
        <f>SUM(D28:D31)</f>
        <v>73255</v>
      </c>
      <c r="E32" s="38">
        <f t="shared" si="2"/>
        <v>33023</v>
      </c>
    </row>
    <row r="33" spans="1:10">
      <c r="A33" s="25" t="s">
        <v>85</v>
      </c>
      <c r="B33" s="25" t="s">
        <v>86</v>
      </c>
      <c r="C33" s="44">
        <v>693954</v>
      </c>
      <c r="D33" s="44">
        <v>545819</v>
      </c>
      <c r="E33" s="38">
        <f t="shared" si="2"/>
        <v>148135</v>
      </c>
    </row>
    <row r="34" spans="1:10">
      <c r="A34" s="45" t="s">
        <v>57</v>
      </c>
      <c r="B34" s="36" t="s">
        <v>87</v>
      </c>
      <c r="C34" s="42">
        <f>SUM(C26,C32,C33)</f>
        <v>828526</v>
      </c>
      <c r="D34" s="42">
        <f>SUM(D26,D32,D33)</f>
        <v>636273</v>
      </c>
      <c r="E34" s="38">
        <f t="shared" si="2"/>
        <v>192253</v>
      </c>
    </row>
    <row r="35" spans="1:10">
      <c r="A35" s="46" t="s">
        <v>88</v>
      </c>
      <c r="B35" s="46" t="s">
        <v>89</v>
      </c>
      <c r="C35" s="47">
        <f>SUM(C18,C34,C10,C21)</f>
        <v>7969056</v>
      </c>
      <c r="D35" s="47">
        <f>SUM(D18,D34,D10,D21)</f>
        <v>7779812</v>
      </c>
      <c r="E35" s="48">
        <f>SUM(C35,-D35)</f>
        <v>189244</v>
      </c>
    </row>
    <row r="36" spans="1:10">
      <c r="A36" s="49"/>
      <c r="B36" s="49"/>
      <c r="C36" s="50"/>
      <c r="D36" s="51"/>
      <c r="E36" s="14"/>
    </row>
    <row r="37" spans="1:10">
      <c r="A37" s="49"/>
      <c r="B37" s="49"/>
      <c r="C37" s="50"/>
      <c r="D37" s="51"/>
      <c r="E37" s="14"/>
    </row>
    <row r="38" spans="1:10">
      <c r="A38" s="49"/>
      <c r="B38" s="49"/>
      <c r="C38" s="50"/>
      <c r="D38" s="52" t="s">
        <v>47</v>
      </c>
      <c r="E38" s="14"/>
    </row>
    <row r="39" spans="1:10">
      <c r="A39" s="53" t="s">
        <v>58</v>
      </c>
      <c r="B39" s="54" t="s">
        <v>113</v>
      </c>
      <c r="C39" s="23" t="s">
        <v>174</v>
      </c>
      <c r="D39" s="23" t="s">
        <v>166</v>
      </c>
      <c r="E39" s="24" t="s">
        <v>139</v>
      </c>
    </row>
    <row r="40" spans="1:10">
      <c r="A40" s="26" t="s">
        <v>90</v>
      </c>
      <c r="B40" s="26"/>
      <c r="C40" s="27">
        <v>0</v>
      </c>
      <c r="D40" s="27">
        <v>0</v>
      </c>
      <c r="E40" s="28"/>
    </row>
    <row r="41" spans="1:10">
      <c r="A41" s="26" t="s">
        <v>91</v>
      </c>
      <c r="B41" s="26" t="s">
        <v>92</v>
      </c>
      <c r="C41" s="27">
        <v>1854685</v>
      </c>
      <c r="D41" s="27">
        <v>1854685</v>
      </c>
      <c r="E41" s="32">
        <f t="shared" ref="E41:E47" si="3">SUM(C41,-D41)</f>
        <v>0</v>
      </c>
    </row>
    <row r="42" spans="1:10" ht="30.75">
      <c r="A42" s="39" t="s">
        <v>118</v>
      </c>
      <c r="B42" s="26" t="s">
        <v>93</v>
      </c>
      <c r="C42" s="40">
        <v>2812589</v>
      </c>
      <c r="D42" s="40">
        <v>3579151</v>
      </c>
      <c r="E42" s="32">
        <f t="shared" si="3"/>
        <v>-766562</v>
      </c>
      <c r="J42" s="6"/>
    </row>
    <row r="43" spans="1:10">
      <c r="A43" s="26" t="s">
        <v>119</v>
      </c>
      <c r="B43" s="26" t="s">
        <v>94</v>
      </c>
      <c r="C43" s="27"/>
      <c r="D43" s="27"/>
      <c r="E43" s="32">
        <f t="shared" si="3"/>
        <v>0</v>
      </c>
    </row>
    <row r="44" spans="1:10">
      <c r="A44" s="26" t="s">
        <v>114</v>
      </c>
      <c r="B44" s="26" t="s">
        <v>95</v>
      </c>
      <c r="C44" s="27">
        <v>263622</v>
      </c>
      <c r="D44" s="27">
        <v>263622</v>
      </c>
      <c r="E44" s="32">
        <f t="shared" si="3"/>
        <v>0</v>
      </c>
    </row>
    <row r="45" spans="1:10" ht="30.75">
      <c r="A45" s="39" t="s">
        <v>120</v>
      </c>
      <c r="B45" s="26" t="s">
        <v>96</v>
      </c>
      <c r="C45" s="27">
        <v>-1201048</v>
      </c>
      <c r="D45" s="27">
        <v>-1093239</v>
      </c>
      <c r="E45" s="32">
        <f t="shared" si="3"/>
        <v>-107809</v>
      </c>
    </row>
    <row r="46" spans="1:10">
      <c r="A46" s="26" t="s">
        <v>97</v>
      </c>
      <c r="B46" s="26" t="s">
        <v>98</v>
      </c>
      <c r="C46" s="40">
        <v>-95190</v>
      </c>
      <c r="D46" s="40">
        <v>-220006</v>
      </c>
      <c r="E46" s="32">
        <f t="shared" si="3"/>
        <v>124816</v>
      </c>
    </row>
    <row r="47" spans="1:10" ht="16.5" thickBot="1">
      <c r="A47" s="55" t="s">
        <v>59</v>
      </c>
      <c r="B47" s="26" t="s">
        <v>99</v>
      </c>
      <c r="C47" s="42">
        <f>SUM(C41:C46)</f>
        <v>3634658</v>
      </c>
      <c r="D47" s="42">
        <f>SUM(D41:D46)</f>
        <v>4384213</v>
      </c>
      <c r="E47" s="38">
        <f t="shared" si="3"/>
        <v>-749555</v>
      </c>
    </row>
    <row r="48" spans="1:10">
      <c r="A48" s="26" t="s">
        <v>146</v>
      </c>
      <c r="B48" s="26"/>
      <c r="C48" s="27"/>
      <c r="D48" s="27"/>
      <c r="E48" s="29"/>
    </row>
    <row r="49" spans="1:7">
      <c r="A49" s="26" t="s">
        <v>100</v>
      </c>
      <c r="B49" s="26"/>
      <c r="C49" s="27"/>
      <c r="D49" s="27"/>
      <c r="E49" s="29"/>
    </row>
    <row r="50" spans="1:7">
      <c r="A50" s="26" t="s">
        <v>117</v>
      </c>
      <c r="B50" s="26" t="s">
        <v>101</v>
      </c>
      <c r="C50" s="27">
        <v>2597478</v>
      </c>
      <c r="D50" s="27">
        <v>1801267</v>
      </c>
      <c r="E50" s="32">
        <f t="shared" ref="E50:E60" si="4">SUM(C50,-D50)</f>
        <v>796211</v>
      </c>
    </row>
    <row r="51" spans="1:7" ht="16.5" thickBot="1">
      <c r="A51" s="55" t="s">
        <v>60</v>
      </c>
      <c r="B51" s="26" t="s">
        <v>102</v>
      </c>
      <c r="C51" s="42">
        <f>SUM(C50)</f>
        <v>2597478</v>
      </c>
      <c r="D51" s="42">
        <f>SUM(D50)</f>
        <v>1801267</v>
      </c>
      <c r="E51" s="38">
        <f t="shared" si="4"/>
        <v>796211</v>
      </c>
    </row>
    <row r="52" spans="1:7">
      <c r="A52" s="26" t="s">
        <v>103</v>
      </c>
      <c r="B52" s="26"/>
      <c r="C52" s="27"/>
      <c r="D52" s="27"/>
      <c r="E52" s="32">
        <f t="shared" si="4"/>
        <v>0</v>
      </c>
    </row>
    <row r="53" spans="1:7" hidden="1">
      <c r="A53" s="26" t="s">
        <v>157</v>
      </c>
      <c r="B53" s="26"/>
      <c r="C53" s="27"/>
      <c r="D53" s="27"/>
      <c r="E53" s="32">
        <f t="shared" si="4"/>
        <v>0</v>
      </c>
    </row>
    <row r="54" spans="1:7">
      <c r="A54" s="26" t="s">
        <v>161</v>
      </c>
      <c r="B54" s="26" t="s">
        <v>104</v>
      </c>
      <c r="C54" s="40">
        <v>225879</v>
      </c>
      <c r="D54" s="40">
        <v>404588</v>
      </c>
      <c r="E54" s="32">
        <f t="shared" si="4"/>
        <v>-178709</v>
      </c>
    </row>
    <row r="55" spans="1:7" ht="30.75">
      <c r="A55" s="39" t="s">
        <v>162</v>
      </c>
      <c r="B55" s="26" t="s">
        <v>105</v>
      </c>
      <c r="C55" s="40">
        <v>75673</v>
      </c>
      <c r="D55" s="40">
        <v>297626</v>
      </c>
      <c r="E55" s="32">
        <f t="shared" si="4"/>
        <v>-221953</v>
      </c>
    </row>
    <row r="56" spans="1:7">
      <c r="A56" s="26" t="s">
        <v>163</v>
      </c>
      <c r="B56" s="26" t="s">
        <v>106</v>
      </c>
      <c r="C56" s="40">
        <v>98396</v>
      </c>
      <c r="D56" s="40">
        <v>100834</v>
      </c>
      <c r="E56" s="32">
        <f t="shared" si="4"/>
        <v>-2438</v>
      </c>
    </row>
    <row r="57" spans="1:7">
      <c r="A57" s="26" t="s">
        <v>164</v>
      </c>
      <c r="B57" s="26" t="s">
        <v>107</v>
      </c>
      <c r="C57" s="40">
        <v>907630</v>
      </c>
      <c r="D57" s="40">
        <v>486028</v>
      </c>
      <c r="E57" s="32">
        <f t="shared" si="4"/>
        <v>421602</v>
      </c>
    </row>
    <row r="58" spans="1:7">
      <c r="A58" s="26" t="s">
        <v>165</v>
      </c>
      <c r="B58" s="26" t="s">
        <v>108</v>
      </c>
      <c r="C58" s="40">
        <v>429342</v>
      </c>
      <c r="D58" s="40">
        <v>305256</v>
      </c>
      <c r="E58" s="32">
        <f t="shared" si="4"/>
        <v>124086</v>
      </c>
    </row>
    <row r="59" spans="1:7" ht="16.5" thickBot="1">
      <c r="A59" s="35" t="s">
        <v>61</v>
      </c>
      <c r="B59" s="30" t="s">
        <v>109</v>
      </c>
      <c r="C59" s="42">
        <f>SUM(C54:C58)</f>
        <v>1736920</v>
      </c>
      <c r="D59" s="42">
        <f>SUM(D54:D58)</f>
        <v>1594332</v>
      </c>
      <c r="E59" s="38">
        <f t="shared" si="4"/>
        <v>142588</v>
      </c>
      <c r="F59" s="9"/>
      <c r="G59" s="9"/>
    </row>
    <row r="60" spans="1:7">
      <c r="A60" s="56" t="s">
        <v>62</v>
      </c>
      <c r="B60" s="26" t="s">
        <v>110</v>
      </c>
      <c r="C60" s="37">
        <f>SUM(C51,C59)</f>
        <v>4334398</v>
      </c>
      <c r="D60" s="37">
        <f>SUM(D51,D59)</f>
        <v>3395599</v>
      </c>
      <c r="E60" s="38">
        <f t="shared" si="4"/>
        <v>938799</v>
      </c>
    </row>
    <row r="61" spans="1:7">
      <c r="A61" s="57" t="s">
        <v>111</v>
      </c>
      <c r="B61" s="57" t="s">
        <v>112</v>
      </c>
      <c r="C61" s="47">
        <f>SUM(C47,C60)</f>
        <v>7969056</v>
      </c>
      <c r="D61" s="47">
        <f>SUM(D47,D60)</f>
        <v>7779812</v>
      </c>
      <c r="E61" s="48">
        <f>SUM(C61,-D61)</f>
        <v>189244</v>
      </c>
    </row>
  </sheetData>
  <pageMargins left="0.74803149606299213" right="0.15748031496062992" top="0.98425196850393704" bottom="0.98425196850393704" header="0.51181102362204722" footer="0.51181102362204722"/>
  <pageSetup paperSize="9" fitToWidth="0" fitToHeight="0" orientation="portrait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opLeftCell="A4" workbookViewId="0">
      <selection activeCell="C17" sqref="C17"/>
    </sheetView>
  </sheetViews>
  <sheetFormatPr defaultRowHeight="12.75"/>
  <cols>
    <col min="1" max="1" width="6.140625" style="2" customWidth="1"/>
    <col min="2" max="2" width="23.7109375" style="2" customWidth="1"/>
    <col min="3" max="7" width="12.5703125" style="2" customWidth="1"/>
    <col min="8" max="8" width="11" style="2" bestFit="1" customWidth="1"/>
    <col min="9" max="9" width="12" style="2" bestFit="1" customWidth="1"/>
    <col min="10" max="16384" width="9.140625" style="2"/>
  </cols>
  <sheetData>
    <row r="1" spans="1:12" ht="15.75">
      <c r="A1" s="58"/>
      <c r="B1" s="59"/>
      <c r="C1" s="59"/>
      <c r="D1" s="59"/>
      <c r="E1" s="59"/>
      <c r="F1" s="59"/>
      <c r="G1" s="60" t="s">
        <v>132</v>
      </c>
    </row>
    <row r="2" spans="1:12" ht="15.75">
      <c r="A2" s="58" t="s">
        <v>172</v>
      </c>
      <c r="B2" s="59"/>
      <c r="C2" s="59"/>
      <c r="D2" s="59"/>
      <c r="E2" s="59"/>
      <c r="F2" s="59"/>
      <c r="G2" s="59"/>
    </row>
    <row r="3" spans="1:12" ht="13.5" thickBot="1">
      <c r="A3" s="61"/>
      <c r="B3" s="59"/>
      <c r="C3" s="59"/>
      <c r="D3" s="59"/>
      <c r="E3" s="59"/>
      <c r="F3" s="59"/>
      <c r="G3" s="59"/>
    </row>
    <row r="4" spans="1:12" ht="24.75" customHeight="1" thickBot="1">
      <c r="A4" s="62" t="s">
        <v>1</v>
      </c>
      <c r="B4" s="63" t="s">
        <v>2</v>
      </c>
      <c r="C4" s="64" t="s">
        <v>3</v>
      </c>
      <c r="D4" s="64" t="s">
        <v>4</v>
      </c>
      <c r="E4" s="64" t="s">
        <v>5</v>
      </c>
      <c r="F4" s="64" t="s">
        <v>6</v>
      </c>
      <c r="G4" s="65" t="s">
        <v>7</v>
      </c>
    </row>
    <row r="5" spans="1:12">
      <c r="A5" s="66">
        <v>1</v>
      </c>
      <c r="B5" s="67" t="s">
        <v>8</v>
      </c>
      <c r="C5" s="68">
        <v>3480718</v>
      </c>
      <c r="D5" s="68"/>
      <c r="E5" s="69"/>
      <c r="F5" s="70"/>
      <c r="G5" s="71">
        <f t="shared" ref="G5:G17" si="0">C5+D5+E5+F5</f>
        <v>3480718</v>
      </c>
      <c r="H5" s="7"/>
      <c r="I5" s="7"/>
    </row>
    <row r="6" spans="1:12" ht="25.5">
      <c r="A6" s="72">
        <v>2</v>
      </c>
      <c r="B6" s="73" t="s">
        <v>9</v>
      </c>
      <c r="C6" s="74">
        <v>-3596533</v>
      </c>
      <c r="D6" s="74"/>
      <c r="E6" s="75"/>
      <c r="F6" s="76"/>
      <c r="G6" s="71">
        <f t="shared" si="0"/>
        <v>-3596533</v>
      </c>
      <c r="H6" s="7"/>
      <c r="I6" s="10"/>
      <c r="J6" s="5"/>
      <c r="K6" s="5"/>
      <c r="L6" s="5"/>
    </row>
    <row r="7" spans="1:12" ht="25.5">
      <c r="A7" s="77">
        <v>3</v>
      </c>
      <c r="B7" s="78" t="s">
        <v>10</v>
      </c>
      <c r="C7" s="79">
        <f>C5+C6</f>
        <v>-115815</v>
      </c>
      <c r="D7" s="79"/>
      <c r="E7" s="79"/>
      <c r="F7" s="79"/>
      <c r="G7" s="80">
        <f t="shared" si="0"/>
        <v>-115815</v>
      </c>
      <c r="H7" s="7"/>
      <c r="I7" s="7"/>
      <c r="J7" s="5"/>
      <c r="K7" s="5"/>
    </row>
    <row r="8" spans="1:12">
      <c r="A8" s="72">
        <v>5</v>
      </c>
      <c r="B8" s="73" t="s">
        <v>11</v>
      </c>
      <c r="C8" s="74">
        <v>-89337</v>
      </c>
      <c r="D8" s="74"/>
      <c r="E8" s="75"/>
      <c r="F8" s="76"/>
      <c r="G8" s="71">
        <f t="shared" si="0"/>
        <v>-89337</v>
      </c>
      <c r="H8" s="7"/>
      <c r="I8" s="7"/>
    </row>
    <row r="9" spans="1:12" ht="38.25">
      <c r="A9" s="72">
        <v>6</v>
      </c>
      <c r="B9" s="73" t="s">
        <v>12</v>
      </c>
      <c r="C9" s="74">
        <v>110495</v>
      </c>
      <c r="D9" s="74"/>
      <c r="E9" s="75"/>
      <c r="F9" s="76"/>
      <c r="G9" s="71">
        <f t="shared" si="0"/>
        <v>110495</v>
      </c>
      <c r="H9" s="7"/>
      <c r="I9" s="7"/>
    </row>
    <row r="10" spans="1:12" ht="38.25">
      <c r="A10" s="72">
        <v>7</v>
      </c>
      <c r="B10" s="73" t="s">
        <v>13</v>
      </c>
      <c r="C10" s="81">
        <v>-500</v>
      </c>
      <c r="D10" s="81"/>
      <c r="E10" s="76"/>
      <c r="F10" s="76"/>
      <c r="G10" s="71">
        <f t="shared" si="0"/>
        <v>-500</v>
      </c>
      <c r="H10" s="7"/>
      <c r="I10" s="7"/>
    </row>
    <row r="11" spans="1:12" ht="25.5">
      <c r="A11" s="72">
        <v>8</v>
      </c>
      <c r="B11" s="73" t="s">
        <v>14</v>
      </c>
      <c r="C11" s="81"/>
      <c r="D11" s="81"/>
      <c r="E11" s="76"/>
      <c r="F11" s="76"/>
      <c r="G11" s="71">
        <f t="shared" si="0"/>
        <v>0</v>
      </c>
      <c r="H11" s="7"/>
      <c r="I11" s="7"/>
    </row>
    <row r="12" spans="1:12" ht="25.5">
      <c r="A12" s="77">
        <v>9</v>
      </c>
      <c r="B12" s="78" t="s">
        <v>15</v>
      </c>
      <c r="C12" s="79">
        <v>-95157</v>
      </c>
      <c r="D12" s="79"/>
      <c r="E12" s="79"/>
      <c r="F12" s="82"/>
      <c r="G12" s="80">
        <f t="shared" si="0"/>
        <v>-95157</v>
      </c>
      <c r="H12" s="7"/>
      <c r="I12" s="7"/>
      <c r="J12" s="5"/>
    </row>
    <row r="13" spans="1:12" ht="25.5">
      <c r="A13" s="72">
        <v>10</v>
      </c>
      <c r="B13" s="73" t="s">
        <v>16</v>
      </c>
      <c r="C13" s="81">
        <v>-33</v>
      </c>
      <c r="D13" s="81"/>
      <c r="E13" s="76"/>
      <c r="F13" s="76"/>
      <c r="G13" s="71">
        <f t="shared" si="0"/>
        <v>-33</v>
      </c>
      <c r="H13" s="7"/>
      <c r="I13" s="7"/>
    </row>
    <row r="14" spans="1:12" ht="25.5">
      <c r="A14" s="83">
        <v>11</v>
      </c>
      <c r="B14" s="84" t="s">
        <v>17</v>
      </c>
      <c r="C14" s="85">
        <v>-95190</v>
      </c>
      <c r="D14" s="85"/>
      <c r="E14" s="86"/>
      <c r="F14" s="86"/>
      <c r="G14" s="87">
        <f t="shared" si="0"/>
        <v>-95190</v>
      </c>
      <c r="H14" s="7"/>
      <c r="I14" s="7"/>
    </row>
    <row r="15" spans="1:12" ht="13.5" thickBot="1">
      <c r="A15" s="88"/>
      <c r="B15" s="89"/>
      <c r="C15" s="90"/>
      <c r="D15" s="90"/>
      <c r="E15" s="91"/>
      <c r="F15" s="91"/>
      <c r="G15" s="92"/>
      <c r="H15" s="7"/>
      <c r="I15" s="7"/>
    </row>
    <row r="16" spans="1:12" ht="13.5" thickBot="1">
      <c r="A16" s="93"/>
      <c r="B16" s="94" t="s">
        <v>18</v>
      </c>
      <c r="C16" s="68">
        <f>C9+C5</f>
        <v>3591213</v>
      </c>
      <c r="D16" s="68"/>
      <c r="E16" s="68"/>
      <c r="F16" s="68"/>
      <c r="G16" s="95">
        <f t="shared" si="0"/>
        <v>3591213</v>
      </c>
      <c r="H16" s="7"/>
      <c r="I16" s="7"/>
    </row>
    <row r="17" spans="1:9">
      <c r="A17" s="96"/>
      <c r="B17" s="73" t="s">
        <v>19</v>
      </c>
      <c r="C17" s="74">
        <f>C10+C8+C6+C13</f>
        <v>-3686403</v>
      </c>
      <c r="D17" s="74"/>
      <c r="E17" s="74"/>
      <c r="F17" s="74"/>
      <c r="G17" s="95">
        <f t="shared" si="0"/>
        <v>-3686403</v>
      </c>
      <c r="H17" s="7"/>
      <c r="I17" s="7"/>
    </row>
    <row r="18" spans="1:9" ht="13.5" thickBot="1">
      <c r="A18" s="97"/>
      <c r="B18" s="98" t="s">
        <v>20</v>
      </c>
      <c r="C18" s="99">
        <f>C16+C17</f>
        <v>-95190</v>
      </c>
      <c r="D18" s="99"/>
      <c r="E18" s="99"/>
      <c r="F18" s="99"/>
      <c r="G18" s="99">
        <f>G16+G17</f>
        <v>-95190</v>
      </c>
      <c r="H18" s="7"/>
      <c r="I18" s="7"/>
    </row>
    <row r="19" spans="1:9">
      <c r="A19" s="100" t="s">
        <v>0</v>
      </c>
      <c r="B19" s="59"/>
      <c r="C19" s="59"/>
      <c r="D19" s="59"/>
      <c r="E19" s="59"/>
      <c r="F19" s="59"/>
      <c r="G19" s="59"/>
    </row>
    <row r="20" spans="1:9">
      <c r="A20" s="101" t="s">
        <v>21</v>
      </c>
      <c r="B20" s="102"/>
      <c r="C20" s="102"/>
      <c r="D20" s="102"/>
      <c r="E20" s="102"/>
      <c r="F20" s="59"/>
      <c r="G20" s="59"/>
    </row>
    <row r="21" spans="1:9">
      <c r="A21" s="1" t="s">
        <v>0</v>
      </c>
    </row>
    <row r="23" spans="1:9">
      <c r="A23" s="8"/>
      <c r="B23" s="8"/>
      <c r="C23" s="8"/>
      <c r="D23" s="8"/>
      <c r="E23" s="8"/>
    </row>
    <row r="24" spans="1:9" s="8" customFormat="1"/>
    <row r="25" spans="1:9" s="8" customFormat="1"/>
    <row r="27" spans="1:9">
      <c r="A27" s="156"/>
      <c r="B27" s="156"/>
      <c r="C27" s="156"/>
      <c r="D27" s="156"/>
      <c r="E27" s="156"/>
      <c r="F27" s="156"/>
      <c r="G27" s="156"/>
    </row>
  </sheetData>
  <mergeCells count="1">
    <mergeCell ref="A27:G27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topLeftCell="A7" workbookViewId="0">
      <selection activeCell="E14" sqref="E14"/>
    </sheetView>
  </sheetViews>
  <sheetFormatPr defaultColWidth="9.140625" defaultRowHeight="12.75"/>
  <cols>
    <col min="1" max="1" width="44.5703125" style="4" customWidth="1"/>
    <col min="2" max="2" width="12" style="4" customWidth="1"/>
    <col min="3" max="3" width="11.42578125" style="4" customWidth="1"/>
    <col min="4" max="4" width="11.7109375" style="4" customWidth="1"/>
    <col min="5" max="5" width="12.7109375" style="4" customWidth="1"/>
    <col min="6" max="16384" width="9.140625" style="4"/>
  </cols>
  <sheetData>
    <row r="1" spans="1:5" ht="15.75">
      <c r="A1" s="14"/>
      <c r="B1" s="14"/>
      <c r="C1" s="14"/>
      <c r="D1" s="106" t="s">
        <v>136</v>
      </c>
      <c r="E1" s="14"/>
    </row>
    <row r="2" spans="1:5" ht="15.75">
      <c r="A2" s="103" t="s">
        <v>45</v>
      </c>
      <c r="B2" s="14"/>
      <c r="C2" s="14"/>
      <c r="D2" s="107" t="s">
        <v>137</v>
      </c>
      <c r="E2" s="14"/>
    </row>
    <row r="3" spans="1:5" ht="15">
      <c r="A3" s="104" t="s">
        <v>46</v>
      </c>
      <c r="B3" s="14"/>
      <c r="C3" s="14"/>
      <c r="D3" s="14"/>
      <c r="E3" s="14"/>
    </row>
    <row r="4" spans="1:5" ht="15">
      <c r="A4" s="17"/>
      <c r="B4" s="17"/>
      <c r="C4" s="105"/>
      <c r="D4" s="108" t="s">
        <v>47</v>
      </c>
      <c r="E4" s="14"/>
    </row>
    <row r="5" spans="1:5" ht="38.25" customHeight="1">
      <c r="A5" s="54" t="s">
        <v>48</v>
      </c>
      <c r="B5" s="22" t="s">
        <v>113</v>
      </c>
      <c r="C5" s="23" t="s">
        <v>173</v>
      </c>
      <c r="D5" s="23" t="s">
        <v>171</v>
      </c>
      <c r="E5" s="109" t="s">
        <v>139</v>
      </c>
    </row>
    <row r="6" spans="1:5" ht="15">
      <c r="A6" s="26" t="s">
        <v>8</v>
      </c>
      <c r="B6" s="26" t="s">
        <v>121</v>
      </c>
      <c r="C6" s="110">
        <v>3480718</v>
      </c>
      <c r="D6" s="110">
        <v>3081241</v>
      </c>
      <c r="E6" s="111">
        <f t="shared" ref="E6:E13" si="0">SUM(C6,-D6)</f>
        <v>399477</v>
      </c>
    </row>
    <row r="7" spans="1:5" ht="15">
      <c r="A7" s="26" t="s">
        <v>129</v>
      </c>
      <c r="B7" s="26" t="s">
        <v>65</v>
      </c>
      <c r="C7" s="110">
        <v>-3596533</v>
      </c>
      <c r="D7" s="110">
        <v>-3323205</v>
      </c>
      <c r="E7" s="111">
        <f t="shared" si="0"/>
        <v>-273328</v>
      </c>
    </row>
    <row r="8" spans="1:5" ht="31.5">
      <c r="A8" s="112" t="s">
        <v>122</v>
      </c>
      <c r="B8" s="26" t="s">
        <v>123</v>
      </c>
      <c r="C8" s="113">
        <v>-115815</v>
      </c>
      <c r="D8" s="113">
        <v>-241964</v>
      </c>
      <c r="E8" s="48">
        <f t="shared" si="0"/>
        <v>126149</v>
      </c>
    </row>
    <row r="9" spans="1:5" ht="15">
      <c r="A9" s="26" t="s">
        <v>11</v>
      </c>
      <c r="B9" s="26" t="s">
        <v>66</v>
      </c>
      <c r="C9" s="110">
        <v>-89337</v>
      </c>
      <c r="D9" s="110">
        <v>-138283</v>
      </c>
      <c r="E9" s="111">
        <f t="shared" si="0"/>
        <v>48946</v>
      </c>
    </row>
    <row r="10" spans="1:5" ht="30">
      <c r="A10" s="39" t="s">
        <v>125</v>
      </c>
      <c r="B10" s="26" t="s">
        <v>69</v>
      </c>
      <c r="C10" s="110">
        <v>110495</v>
      </c>
      <c r="D10" s="110">
        <v>160250</v>
      </c>
      <c r="E10" s="111">
        <f t="shared" si="0"/>
        <v>-49755</v>
      </c>
    </row>
    <row r="11" spans="1:5" ht="30">
      <c r="A11" s="39" t="s">
        <v>126</v>
      </c>
      <c r="B11" s="26" t="s">
        <v>70</v>
      </c>
      <c r="C11" s="114">
        <v>-500</v>
      </c>
      <c r="D11" s="114"/>
      <c r="E11" s="111">
        <f t="shared" si="0"/>
        <v>-500</v>
      </c>
    </row>
    <row r="12" spans="1:5" ht="31.5">
      <c r="A12" s="112" t="s">
        <v>127</v>
      </c>
      <c r="B12" s="26" t="s">
        <v>71</v>
      </c>
      <c r="C12" s="113">
        <v>-95157</v>
      </c>
      <c r="D12" s="113">
        <v>-219997</v>
      </c>
      <c r="E12" s="48">
        <f t="shared" si="0"/>
        <v>124840</v>
      </c>
    </row>
    <row r="13" spans="1:5" ht="30">
      <c r="A13" s="39" t="s">
        <v>16</v>
      </c>
      <c r="B13" s="26" t="s">
        <v>72</v>
      </c>
      <c r="C13" s="110">
        <v>-33</v>
      </c>
      <c r="D13" s="110">
        <v>-9</v>
      </c>
      <c r="E13" s="111">
        <f t="shared" si="0"/>
        <v>-24</v>
      </c>
    </row>
    <row r="14" spans="1:5" ht="31.5">
      <c r="A14" s="115" t="s">
        <v>128</v>
      </c>
      <c r="B14" s="116" t="s">
        <v>73</v>
      </c>
      <c r="C14" s="113">
        <v>-95190</v>
      </c>
      <c r="D14" s="113">
        <v>-220006</v>
      </c>
      <c r="E14" s="48">
        <f t="shared" ref="E14" si="1">SUM(C14,-D14)</f>
        <v>124816</v>
      </c>
    </row>
    <row r="15" spans="1:5" ht="15">
      <c r="A15" s="12"/>
      <c r="B15" s="12"/>
      <c r="C15" s="13"/>
      <c r="D15" s="12"/>
    </row>
  </sheetData>
  <pageMargins left="0.74803149606299213" right="0.15748031496062992" top="0.98425196850393704" bottom="0.98425196850393704" header="0.51181102362204722" footer="0.5118110236220472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4BD5-5405-4C47-8170-EEB461A384DD}">
  <dimension ref="A1:H8"/>
  <sheetViews>
    <sheetView workbookViewId="0">
      <selection activeCell="C6" sqref="C6"/>
    </sheetView>
  </sheetViews>
  <sheetFormatPr defaultRowHeight="15"/>
  <cols>
    <col min="1" max="1" width="20.28515625" customWidth="1"/>
    <col min="2" max="2" width="13.85546875" customWidth="1"/>
    <col min="3" max="3" width="13.28515625" customWidth="1"/>
    <col min="5" max="5" width="12" customWidth="1"/>
  </cols>
  <sheetData>
    <row r="1" spans="1:8" ht="15.75" customHeight="1">
      <c r="A1" s="159" t="s">
        <v>145</v>
      </c>
      <c r="B1" s="159"/>
      <c r="C1" s="159"/>
      <c r="D1" s="159"/>
      <c r="E1" s="159"/>
      <c r="F1" s="158" t="s">
        <v>149</v>
      </c>
      <c r="G1" s="158"/>
      <c r="H1" s="2"/>
    </row>
    <row r="2" spans="1:8">
      <c r="A2" s="157" t="s">
        <v>175</v>
      </c>
      <c r="B2" s="157"/>
      <c r="C2" s="157"/>
      <c r="D2" s="157"/>
      <c r="E2" s="157"/>
      <c r="F2" s="157"/>
      <c r="G2" s="157"/>
    </row>
    <row r="3" spans="1:8" ht="57">
      <c r="A3" s="117"/>
      <c r="B3" s="118" t="s">
        <v>140</v>
      </c>
      <c r="C3" s="119" t="s">
        <v>141</v>
      </c>
      <c r="D3" s="119" t="s">
        <v>142</v>
      </c>
      <c r="E3" s="119" t="s">
        <v>143</v>
      </c>
      <c r="F3" s="119" t="s">
        <v>150</v>
      </c>
      <c r="G3" s="119" t="s">
        <v>144</v>
      </c>
    </row>
    <row r="4" spans="1:8">
      <c r="A4" s="120" t="s">
        <v>176</v>
      </c>
      <c r="B4" s="120">
        <v>1854685</v>
      </c>
      <c r="C4" s="120">
        <v>3518400</v>
      </c>
      <c r="D4" s="120">
        <v>263622</v>
      </c>
      <c r="E4" s="120">
        <v>-1093239</v>
      </c>
      <c r="F4" s="120">
        <v>-107809</v>
      </c>
      <c r="G4" s="120">
        <f>SUM(B4:F4)</f>
        <v>4435659</v>
      </c>
    </row>
    <row r="5" spans="1:8" ht="39">
      <c r="A5" s="121" t="s">
        <v>177</v>
      </c>
      <c r="B5" s="122"/>
      <c r="C5" s="122"/>
      <c r="D5" s="122"/>
      <c r="E5" s="122">
        <v>-107809</v>
      </c>
      <c r="F5" s="122">
        <v>107809</v>
      </c>
      <c r="G5" s="120">
        <f>SUM(B5:F5)</f>
        <v>0</v>
      </c>
    </row>
    <row r="6" spans="1:8" ht="26.25">
      <c r="A6" s="121" t="s">
        <v>148</v>
      </c>
      <c r="B6" s="122"/>
      <c r="C6" s="122">
        <v>-705811</v>
      </c>
      <c r="D6" s="122"/>
      <c r="E6" s="122"/>
      <c r="F6" s="122"/>
      <c r="G6" s="120">
        <f>SUM(B6:F6)</f>
        <v>-705811</v>
      </c>
    </row>
    <row r="7" spans="1:8">
      <c r="A7" s="123" t="s">
        <v>150</v>
      </c>
      <c r="B7" s="122"/>
      <c r="C7" s="122"/>
      <c r="D7" s="122"/>
      <c r="E7" s="122"/>
      <c r="F7" s="122">
        <v>-95190</v>
      </c>
      <c r="G7" s="120">
        <f>SUM(B7:F7)</f>
        <v>-95190</v>
      </c>
    </row>
    <row r="8" spans="1:8">
      <c r="A8" s="120" t="s">
        <v>174</v>
      </c>
      <c r="B8" s="120">
        <f t="shared" ref="B8:F8" si="0">SUM(B4:B7)</f>
        <v>1854685</v>
      </c>
      <c r="C8" s="120">
        <f t="shared" si="0"/>
        <v>2812589</v>
      </c>
      <c r="D8" s="120">
        <f t="shared" si="0"/>
        <v>263622</v>
      </c>
      <c r="E8" s="120">
        <f t="shared" si="0"/>
        <v>-1201048</v>
      </c>
      <c r="F8" s="120">
        <f t="shared" si="0"/>
        <v>-95190</v>
      </c>
      <c r="G8" s="120">
        <f>SUM(B8:F8)</f>
        <v>3634658</v>
      </c>
    </row>
  </sheetData>
  <mergeCells count="3">
    <mergeCell ref="A2:G2"/>
    <mergeCell ref="F1:G1"/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"/>
  <sheetViews>
    <sheetView tabSelected="1" topLeftCell="A19" workbookViewId="0">
      <selection activeCell="L9" sqref="L9"/>
    </sheetView>
  </sheetViews>
  <sheetFormatPr defaultRowHeight="12.75"/>
  <cols>
    <col min="1" max="1" width="18.28515625" style="2" customWidth="1"/>
    <col min="2" max="2" width="9.7109375" style="2" customWidth="1"/>
    <col min="3" max="3" width="12.140625" style="2" customWidth="1"/>
    <col min="4" max="5" width="10" style="2" customWidth="1"/>
    <col min="6" max="6" width="11" style="2" customWidth="1"/>
    <col min="7" max="14" width="10" style="2" customWidth="1"/>
    <col min="15" max="16384" width="9.140625" style="2"/>
  </cols>
  <sheetData>
    <row r="1" spans="1:14" ht="15.75">
      <c r="A1" s="58"/>
      <c r="B1" s="124"/>
      <c r="C1" s="124"/>
      <c r="D1" s="124"/>
      <c r="E1" s="124"/>
      <c r="F1" s="124"/>
      <c r="G1" s="124"/>
      <c r="H1" s="59"/>
      <c r="I1" s="59"/>
      <c r="J1" s="59"/>
      <c r="K1" s="59"/>
      <c r="L1" s="59"/>
      <c r="M1" s="59"/>
      <c r="N1" s="59" t="s">
        <v>134</v>
      </c>
    </row>
    <row r="2" spans="1:14" ht="15.75">
      <c r="A2" s="125" t="s">
        <v>178</v>
      </c>
      <c r="B2" s="125"/>
      <c r="C2" s="125"/>
      <c r="D2" s="125"/>
      <c r="E2" s="125"/>
      <c r="F2" s="125"/>
      <c r="G2" s="125"/>
      <c r="H2" s="59"/>
      <c r="I2" s="59"/>
      <c r="J2" s="59"/>
      <c r="K2" s="59"/>
      <c r="L2" s="59"/>
      <c r="M2" s="59"/>
      <c r="N2" s="59"/>
    </row>
    <row r="3" spans="1:14" ht="7.5" customHeight="1">
      <c r="A3" s="59"/>
      <c r="B3" s="59"/>
      <c r="C3" s="59"/>
      <c r="D3" s="59"/>
      <c r="E3" s="59"/>
      <c r="F3" s="59"/>
      <c r="G3" s="59"/>
      <c r="H3" s="126"/>
      <c r="I3" s="126"/>
      <c r="J3" s="126"/>
      <c r="K3" s="126"/>
      <c r="L3" s="126"/>
      <c r="M3" s="126"/>
      <c r="N3" s="59"/>
    </row>
    <row r="4" spans="1:14" ht="13.5" thickBot="1">
      <c r="A4" s="127" t="s">
        <v>22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25.5">
      <c r="A5" s="160" t="s">
        <v>24</v>
      </c>
      <c r="B5" s="128" t="s">
        <v>179</v>
      </c>
      <c r="C5" s="129" t="s">
        <v>180</v>
      </c>
      <c r="D5" s="130" t="s">
        <v>181</v>
      </c>
      <c r="E5" s="130" t="s">
        <v>182</v>
      </c>
      <c r="F5" s="130" t="s">
        <v>183</v>
      </c>
      <c r="G5" s="130" t="s">
        <v>184</v>
      </c>
      <c r="H5" s="130" t="s">
        <v>185</v>
      </c>
      <c r="I5" s="130" t="s">
        <v>186</v>
      </c>
      <c r="J5" s="130" t="s">
        <v>187</v>
      </c>
      <c r="K5" s="130" t="s">
        <v>188</v>
      </c>
      <c r="L5" s="130" t="s">
        <v>189</v>
      </c>
      <c r="M5" s="130" t="s">
        <v>190</v>
      </c>
      <c r="N5" s="131" t="s">
        <v>191</v>
      </c>
    </row>
    <row r="6" spans="1:14" ht="13.5" thickBot="1">
      <c r="A6" s="161"/>
      <c r="B6" s="132" t="s">
        <v>23</v>
      </c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 t="s">
        <v>23</v>
      </c>
    </row>
    <row r="7" spans="1:14" ht="25.5">
      <c r="A7" s="136" t="s">
        <v>25</v>
      </c>
      <c r="B7" s="137">
        <f t="shared" ref="B7:B15" si="0">SUM(C7:N7)</f>
        <v>153310</v>
      </c>
      <c r="C7" s="138"/>
      <c r="D7" s="138"/>
      <c r="E7" s="138"/>
      <c r="F7" s="138"/>
      <c r="G7" s="138"/>
      <c r="H7" s="138"/>
      <c r="I7" s="138"/>
      <c r="J7" s="138"/>
      <c r="K7" s="138"/>
      <c r="L7" s="139">
        <v>14326</v>
      </c>
      <c r="M7" s="139">
        <v>31364</v>
      </c>
      <c r="N7" s="140">
        <v>107620</v>
      </c>
    </row>
    <row r="8" spans="1:14" ht="25.5">
      <c r="A8" s="136" t="s">
        <v>130</v>
      </c>
      <c r="B8" s="137">
        <f t="shared" si="0"/>
        <v>95814</v>
      </c>
      <c r="C8" s="138"/>
      <c r="D8" s="138"/>
      <c r="E8" s="138"/>
      <c r="F8" s="138"/>
      <c r="G8" s="138"/>
      <c r="H8" s="138"/>
      <c r="I8" s="138"/>
      <c r="J8" s="138"/>
      <c r="K8" s="138"/>
      <c r="L8" s="141">
        <v>24742</v>
      </c>
      <c r="M8" s="141">
        <v>15674</v>
      </c>
      <c r="N8" s="140">
        <v>55398</v>
      </c>
    </row>
    <row r="9" spans="1:14" ht="38.25">
      <c r="A9" s="142" t="s">
        <v>26</v>
      </c>
      <c r="B9" s="137">
        <f t="shared" si="0"/>
        <v>-1294208</v>
      </c>
      <c r="C9" s="143"/>
      <c r="D9" s="143"/>
      <c r="E9" s="143"/>
      <c r="F9" s="143"/>
      <c r="G9" s="143"/>
      <c r="H9" s="143"/>
      <c r="I9" s="143"/>
      <c r="J9" s="143"/>
      <c r="K9" s="143"/>
      <c r="L9" s="141">
        <v>-531789</v>
      </c>
      <c r="M9" s="141">
        <v>-294634</v>
      </c>
      <c r="N9" s="144">
        <v>-467785</v>
      </c>
    </row>
    <row r="10" spans="1:14" ht="63.75">
      <c r="A10" s="142" t="s">
        <v>27</v>
      </c>
      <c r="B10" s="137">
        <f t="shared" si="0"/>
        <v>-1231224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1">
        <v>-452180</v>
      </c>
      <c r="M10" s="141">
        <v>-430252</v>
      </c>
      <c r="N10" s="144">
        <v>-348792</v>
      </c>
    </row>
    <row r="11" spans="1:14" ht="51">
      <c r="A11" s="142" t="s">
        <v>28</v>
      </c>
      <c r="B11" s="137">
        <f t="shared" si="0"/>
        <v>-403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>
        <v>-173</v>
      </c>
      <c r="M11" s="143">
        <v>-139</v>
      </c>
      <c r="N11" s="144">
        <v>-91</v>
      </c>
    </row>
    <row r="12" spans="1:14" ht="51">
      <c r="A12" s="142" t="s">
        <v>29</v>
      </c>
      <c r="B12" s="137">
        <f t="shared" si="0"/>
        <v>0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1">
        <v>0</v>
      </c>
      <c r="M12" s="141">
        <v>0</v>
      </c>
      <c r="N12" s="144">
        <v>0</v>
      </c>
    </row>
    <row r="13" spans="1:14" ht="25.5">
      <c r="A13" s="142" t="s">
        <v>30</v>
      </c>
      <c r="B13" s="137">
        <f t="shared" si="0"/>
        <v>-1033096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1">
        <v>-542281</v>
      </c>
      <c r="M13" s="141">
        <v>-320021</v>
      </c>
      <c r="N13" s="144">
        <v>-170794</v>
      </c>
    </row>
    <row r="14" spans="1:14" ht="25.5">
      <c r="A14" s="142" t="s">
        <v>31</v>
      </c>
      <c r="B14" s="137">
        <f t="shared" si="0"/>
        <v>36000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4">
        <v>12000</v>
      </c>
      <c r="M14" s="144">
        <v>12000</v>
      </c>
      <c r="N14" s="144">
        <v>12000</v>
      </c>
    </row>
    <row r="15" spans="1:14" ht="25.5">
      <c r="A15" s="145" t="s">
        <v>32</v>
      </c>
      <c r="B15" s="137">
        <f t="shared" si="0"/>
        <v>-3273807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>
        <f>SUM(L7:L14)</f>
        <v>-1475355</v>
      </c>
      <c r="M15" s="144">
        <f>SUM(M7:M14)</f>
        <v>-986008</v>
      </c>
      <c r="N15" s="144">
        <f>SUM(N7:N14)</f>
        <v>-812444</v>
      </c>
    </row>
    <row r="16" spans="1:14" ht="38.25">
      <c r="A16" s="145" t="s">
        <v>33</v>
      </c>
      <c r="B16" s="137">
        <f>SUM(C16,N16)</f>
        <v>0</v>
      </c>
      <c r="C16" s="146"/>
      <c r="D16" s="146"/>
      <c r="E16" s="146"/>
      <c r="F16" s="146"/>
      <c r="G16" s="146"/>
      <c r="H16" s="146"/>
      <c r="I16" s="147"/>
      <c r="J16" s="141"/>
      <c r="K16" s="141"/>
      <c r="L16" s="141"/>
      <c r="M16" s="141"/>
      <c r="N16" s="144"/>
    </row>
    <row r="17" spans="1:14" ht="38.25">
      <c r="A17" s="142" t="s">
        <v>34</v>
      </c>
      <c r="B17" s="137">
        <f t="shared" ref="B17:B24" si="1">SUM(C17:N17)</f>
        <v>-292358</v>
      </c>
      <c r="C17" s="144"/>
      <c r="D17" s="143"/>
      <c r="E17" s="143"/>
      <c r="F17" s="143"/>
      <c r="G17" s="143"/>
      <c r="H17" s="143"/>
      <c r="I17" s="143"/>
      <c r="J17" s="143"/>
      <c r="K17" s="143"/>
      <c r="L17" s="141">
        <v>-107373</v>
      </c>
      <c r="M17" s="141">
        <v>-37044</v>
      </c>
      <c r="N17" s="144">
        <v>-147941</v>
      </c>
    </row>
    <row r="18" spans="1:14" ht="38.25">
      <c r="A18" s="142" t="s">
        <v>35</v>
      </c>
      <c r="B18" s="137">
        <f t="shared" si="1"/>
        <v>0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1">
        <v>0</v>
      </c>
      <c r="M18" s="141">
        <v>0</v>
      </c>
      <c r="N18" s="144">
        <v>0</v>
      </c>
    </row>
    <row r="19" spans="1:14" ht="38.25">
      <c r="A19" s="145" t="s">
        <v>36</v>
      </c>
      <c r="B19" s="137">
        <f t="shared" si="1"/>
        <v>-292358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>
        <f t="shared" ref="L19:N19" si="2">SUM(L17:L18)</f>
        <v>-107373</v>
      </c>
      <c r="M19" s="144">
        <f t="shared" si="2"/>
        <v>-37044</v>
      </c>
      <c r="N19" s="144">
        <f t="shared" si="2"/>
        <v>-147941</v>
      </c>
    </row>
    <row r="20" spans="1:14" ht="38.25">
      <c r="A20" s="145" t="s">
        <v>37</v>
      </c>
      <c r="B20" s="137">
        <f t="shared" si="1"/>
        <v>0</v>
      </c>
      <c r="C20" s="146"/>
      <c r="D20" s="146"/>
      <c r="E20" s="146"/>
      <c r="F20" s="146"/>
      <c r="G20" s="146"/>
      <c r="H20" s="146"/>
      <c r="I20" s="147"/>
      <c r="J20" s="141"/>
      <c r="K20" s="141"/>
      <c r="L20" s="141"/>
      <c r="M20" s="141"/>
      <c r="N20" s="144"/>
    </row>
    <row r="21" spans="1:14">
      <c r="A21" s="142" t="s">
        <v>38</v>
      </c>
      <c r="B21" s="137">
        <f t="shared" si="1"/>
        <v>0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1">
        <v>0</v>
      </c>
      <c r="M21" s="141">
        <v>0</v>
      </c>
      <c r="N21" s="144">
        <v>0</v>
      </c>
    </row>
    <row r="22" spans="1:14">
      <c r="A22" s="142" t="s">
        <v>39</v>
      </c>
      <c r="B22" s="137">
        <f t="shared" si="1"/>
        <v>3819986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4">
        <v>1274686</v>
      </c>
      <c r="M22" s="144">
        <v>1270194</v>
      </c>
      <c r="N22" s="144">
        <v>1275106</v>
      </c>
    </row>
    <row r="23" spans="1:14" ht="25.5">
      <c r="A23" s="145" t="s">
        <v>40</v>
      </c>
      <c r="B23" s="137">
        <f t="shared" si="1"/>
        <v>3819986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4">
        <v>1274686</v>
      </c>
      <c r="M23" s="144">
        <v>1270194</v>
      </c>
      <c r="N23" s="144">
        <v>1275106</v>
      </c>
    </row>
    <row r="24" spans="1:14" ht="25.5">
      <c r="A24" s="142" t="s">
        <v>41</v>
      </c>
      <c r="B24" s="137">
        <f t="shared" si="1"/>
        <v>0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1">
        <v>0</v>
      </c>
      <c r="M24" s="141">
        <v>0</v>
      </c>
      <c r="N24" s="144">
        <v>0</v>
      </c>
    </row>
    <row r="25" spans="1:14" ht="51.75" thickBot="1">
      <c r="A25" s="145" t="s">
        <v>42</v>
      </c>
      <c r="B25" s="144">
        <f>B15+B19+B23+B24</f>
        <v>253821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>
        <f>L15+L19+L23+L24</f>
        <v>-308042</v>
      </c>
      <c r="M25" s="144">
        <f>M15+M19+M23+M24</f>
        <v>247142</v>
      </c>
      <c r="N25" s="144">
        <f>N15+N19+N23+N24</f>
        <v>314721</v>
      </c>
    </row>
    <row r="26" spans="1:14" ht="39" thickBot="1">
      <c r="A26" s="145" t="s">
        <v>43</v>
      </c>
      <c r="B26" s="148">
        <v>440133</v>
      </c>
      <c r="C26" s="149"/>
      <c r="D26" s="150"/>
      <c r="E26" s="148"/>
      <c r="F26" s="150"/>
      <c r="G26" s="150"/>
      <c r="H26" s="151"/>
      <c r="I26" s="151"/>
      <c r="J26" s="148"/>
      <c r="K26" s="148"/>
      <c r="L26" s="148">
        <v>1001996</v>
      </c>
      <c r="M26" s="148">
        <v>754854</v>
      </c>
      <c r="N26" s="152">
        <v>440133</v>
      </c>
    </row>
    <row r="27" spans="1:14" ht="39" thickBot="1">
      <c r="A27" s="153" t="s">
        <v>44</v>
      </c>
      <c r="B27" s="151">
        <v>693954</v>
      </c>
      <c r="C27" s="154"/>
      <c r="D27" s="155"/>
      <c r="E27" s="150"/>
      <c r="F27" s="150"/>
      <c r="G27" s="150"/>
      <c r="H27" s="150"/>
      <c r="I27" s="151"/>
      <c r="J27" s="151"/>
      <c r="K27" s="151"/>
      <c r="L27" s="151">
        <v>693954</v>
      </c>
      <c r="M27" s="151">
        <v>1001996</v>
      </c>
      <c r="N27" s="151">
        <v>754854</v>
      </c>
    </row>
    <row r="28" spans="1:14">
      <c r="A28" s="1" t="s">
        <v>0</v>
      </c>
    </row>
    <row r="30" spans="1:14">
      <c r="B30" s="11"/>
    </row>
    <row r="31" spans="1:14">
      <c r="B31" s="11"/>
    </row>
  </sheetData>
  <mergeCells count="1">
    <mergeCell ref="A5:A6"/>
  </mergeCells>
  <pageMargins left="0" right="0" top="0.78740157480314965" bottom="0.94488188976377963" header="0.31496062992125984" footer="0.31496062992125984"/>
  <pageSetup paperSize="9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2piel_Bilance</vt:lpstr>
      <vt:lpstr>3piel_PZA_1</vt:lpstr>
      <vt:lpstr>3piel_PZA_2</vt:lpstr>
      <vt:lpstr>7piel_pašu_kap_izmaiņu_parskats</vt:lpstr>
      <vt:lpstr>4piel_naudas plūsma</vt:lpstr>
      <vt:lpstr>'4piel_naudas plūsma'!Print_Titles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 Berga</dc:creator>
  <cp:lastModifiedBy>Windows User</cp:lastModifiedBy>
  <cp:lastPrinted>2024-04-23T11:08:50Z</cp:lastPrinted>
  <dcterms:created xsi:type="dcterms:W3CDTF">2018-01-26T03:36:23Z</dcterms:created>
  <dcterms:modified xsi:type="dcterms:W3CDTF">2024-07-05T10:36:35Z</dcterms:modified>
</cp:coreProperties>
</file>